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670" activeTab="0"/>
  </bookViews>
  <sheets>
    <sheet name="Table 7.1" sheetId="1" r:id="rId1"/>
    <sheet name="Figure7.2" sheetId="2" r:id="rId2"/>
    <sheet name="Regression 7.2" sheetId="3" r:id="rId3"/>
    <sheet name="Figure7.4" sheetId="4" r:id="rId4"/>
  </sheets>
  <definedNames>
    <definedName name="_xlnm.Print_Area" localSheetId="3">'Figure7.4'!$A$1:$F$24</definedName>
  </definedNames>
  <calcPr fullCalcOnLoad="1"/>
</workbook>
</file>

<file path=xl/sharedStrings.xml><?xml version="1.0" encoding="utf-8"?>
<sst xmlns="http://schemas.openxmlformats.org/spreadsheetml/2006/main" count="76" uniqueCount="69">
  <si>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</si>
  <si>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</si>
  <si>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</si>
  <si>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</si>
  <si>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</si>
  <si>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</si>
  <si>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</si>
  <si>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</si>
  <si>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</si>
  <si>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</si>
  <si>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</si>
  <si>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</si>
  <si>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</si>
  <si>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</si>
  <si>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</si>
  <si>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</si>
  <si>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</si>
  <si>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</si>
  <si>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</si>
  <si>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</si>
  <si>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</si>
  <si>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</si>
  <si>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</si>
  <si>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</si>
  <si>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 xml:space="preserve">Deseasonalized Demand </t>
  </si>
  <si>
    <t>Year, Qtr</t>
  </si>
  <si>
    <t>D =</t>
  </si>
  <si>
    <t>Demand</t>
  </si>
  <si>
    <t>periodicity</t>
  </si>
  <si>
    <t>where:</t>
  </si>
  <si>
    <t>p =</t>
  </si>
  <si>
    <t>t =</t>
  </si>
  <si>
    <t>period</t>
  </si>
  <si>
    <t>REGRESSION SUMMARY OUTPUT</t>
  </si>
  <si>
    <r>
      <t xml:space="preserve">Demand
</t>
    </r>
    <r>
      <rPr>
        <i/>
        <sz val="10"/>
        <rFont val="Arial"/>
        <family val="2"/>
      </rPr>
      <t xml:space="preserve"> D</t>
    </r>
    <r>
      <rPr>
        <i/>
        <vertAlign val="subscript"/>
        <sz val="10"/>
        <rFont val="Arial"/>
        <family val="2"/>
      </rPr>
      <t>t</t>
    </r>
  </si>
  <si>
    <r>
      <t xml:space="preserve">Period
</t>
    </r>
    <r>
      <rPr>
        <i/>
        <sz val="10"/>
        <rFont val="Arial"/>
        <family val="2"/>
      </rPr>
      <t xml:space="preserve"> t</t>
    </r>
  </si>
  <si>
    <t>Forecasted Data</t>
  </si>
  <si>
    <t xml:space="preserve">Forecasted Demand
</t>
  </si>
  <si>
    <r>
      <t xml:space="preserve">Period
</t>
    </r>
    <r>
      <rPr>
        <i/>
        <sz val="10"/>
        <rFont val="Arial"/>
        <family val="2"/>
      </rPr>
      <t>t</t>
    </r>
  </si>
  <si>
    <t>Period
 t</t>
  </si>
  <si>
    <r>
      <t>Demand
 D</t>
    </r>
    <r>
      <rPr>
        <b/>
        <i/>
        <vertAlign val="subscript"/>
        <sz val="10"/>
        <rFont val="Arial"/>
        <family val="2"/>
      </rPr>
      <t>t</t>
    </r>
  </si>
  <si>
    <t>Forecast</t>
  </si>
  <si>
    <t>Error</t>
  </si>
  <si>
    <t>Table 7.1 Quarterly Demand for Tahoe Salt</t>
  </si>
  <si>
    <t>Equation 7.2  Deseasonalizing Demand</t>
  </si>
  <si>
    <t xml:space="preserve">Deseasonalized
Demand
(Eqn 7.4)           </t>
  </si>
  <si>
    <t>03,2</t>
  </si>
  <si>
    <t>03,3</t>
  </si>
  <si>
    <t>03,4</t>
  </si>
  <si>
    <t>04,1</t>
  </si>
  <si>
    <t>Seasonal Factor
(Eqn 7.5)</t>
  </si>
  <si>
    <t xml:space="preserve">Estimate
(Eqn 7.6)   </t>
  </si>
  <si>
    <t>11,1</t>
  </si>
  <si>
    <t>10,4</t>
  </si>
  <si>
    <t>10,3</t>
  </si>
  <si>
    <t>10,2</t>
  </si>
  <si>
    <t>10,1</t>
  </si>
  <si>
    <t>09,4</t>
  </si>
  <si>
    <t>09,3</t>
  </si>
  <si>
    <t>09,2</t>
  </si>
  <si>
    <t>09,1</t>
  </si>
  <si>
    <t>08,4</t>
  </si>
  <si>
    <t>08,3</t>
  </si>
  <si>
    <t>08,2</t>
  </si>
  <si>
    <t>11,2</t>
  </si>
  <si>
    <t>?</t>
  </si>
  <si>
    <t>11,3</t>
  </si>
  <si>
    <t>11,4</t>
  </si>
  <si>
    <t>12,5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</si>
</sst>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0.00000000"/>
    <numFmt numFmtId="192" formatCode="0.0000000"/>
    <numFmt numFmtId="193" formatCode="0.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_ "/>
    <numFmt numFmtId="199" formatCode="#,##0.0000"/>
  </numFmts>
  <fonts count="63"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 val="single"/>
      <sz val="12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1.25"/>
      <color indexed="8"/>
      <name val="Arial"/>
      <family val="2"/>
    </font>
    <font>
      <sz val="12"/>
      <color indexed="8"/>
      <name val="Arial"/>
      <family val="2"/>
    </font>
    <font>
      <b/>
      <sz val="14.75"/>
      <color indexed="8"/>
      <name val="Arial"/>
      <family val="2"/>
    </font>
    <font>
      <b/>
      <sz val="16.25"/>
      <color indexed="8"/>
      <name val="Arial"/>
      <family val="2"/>
    </font>
    <font>
      <sz val="23.75"/>
      <color indexed="8"/>
      <name val="Arial"/>
      <family val="2"/>
    </font>
    <font>
      <sz val="11.5"/>
      <color indexed="8"/>
      <name val="Arial"/>
      <family val="2"/>
    </font>
    <font>
      <b/>
      <sz val="12"/>
      <color indexed="8"/>
      <name val="Arial"/>
      <family val="2"/>
    </font>
    <font>
      <b/>
      <sz val="18.75"/>
      <color indexed="8"/>
      <name val="Arial"/>
      <family val="2"/>
    </font>
    <font>
      <sz val="10.55"/>
      <color indexed="8"/>
      <name val="Arial"/>
      <family val="2"/>
    </font>
    <font>
      <sz val="19.5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.85"/>
      <color indexed="8"/>
      <name val="Arial"/>
      <family val="2"/>
    </font>
    <font>
      <sz val="16.75"/>
      <color indexed="8"/>
      <name val="Arial"/>
      <family val="2"/>
    </font>
    <font>
      <sz val="15.4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90" fontId="3" fillId="33" borderId="12" xfId="33" applyNumberFormat="1" applyFont="1" applyFill="1" applyBorder="1" applyAlignment="1">
      <alignment/>
    </xf>
    <xf numFmtId="190" fontId="3" fillId="34" borderId="21" xfId="33" applyNumberFormat="1" applyFont="1" applyFill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7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3" fontId="0" fillId="0" borderId="17" xfId="33" applyNumberFormat="1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8" fillId="0" borderId="23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wrapText="1"/>
    </xf>
    <xf numFmtId="4" fontId="9" fillId="0" borderId="3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/>
    </xf>
    <xf numFmtId="0" fontId="9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4" fontId="9" fillId="0" borderId="33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9" fillId="0" borderId="17" xfId="33" applyNumberFormat="1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3" fontId="11" fillId="0" borderId="25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7.1 Quarterly Demand at Tahoe Salt</a:t>
            </a:r>
          </a:p>
        </c:rich>
      </c:tx>
      <c:layout>
        <c:manualLayout>
          <c:xMode val="factor"/>
          <c:yMode val="factor"/>
          <c:x val="0.02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275"/>
          <c:w val="0.915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'Table 7.1'!$C$3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7.1'!$A$4:$A$15</c:f>
              <c:strCache/>
            </c:strRef>
          </c:cat>
          <c:val>
            <c:numRef>
              <c:f>'Table 7.1'!$C$4:$C$15</c:f>
              <c:numCache/>
            </c:numRef>
          </c:val>
          <c:smooth val="0"/>
        </c:ser>
        <c:marker val="1"/>
        <c:axId val="25921817"/>
        <c:axId val="31388282"/>
      </c:lineChart>
      <c:catAx>
        <c:axId val="2592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Year, Quarter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8282"/>
        <c:crosses val="autoZero"/>
        <c:auto val="1"/>
        <c:lblOffset val="100"/>
        <c:tickLblSkip val="1"/>
        <c:noMultiLvlLbl val="0"/>
      </c:catAx>
      <c:valAx>
        <c:axId val="3138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18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7.3 Deseasonalized Demand for Tahoe Salt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625"/>
          <c:w val="0.92625"/>
          <c:h val="0.7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'Figure7.2'!$B$1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'Figure7.2'!$A$2:$A$13</c:f>
              <c:numCache/>
            </c:numRef>
          </c:xVal>
          <c:yVal>
            <c:numRef>
              <c:f>'Figure7.2'!$B$2:$B$13</c:f>
              <c:numCache/>
            </c:numRef>
          </c:yVal>
          <c:smooth val="0"/>
        </c:ser>
        <c:ser>
          <c:idx val="1"/>
          <c:order val="1"/>
          <c:tx>
            <c:strRef>
              <c:f>'Figure7.2'!$C$1</c:f>
              <c:strCache>
                <c:ptCount val="1"/>
                <c:pt idx="0">
                  <c:v>Deseasonalized Demand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'Figure7.2'!$A$2:$A$13</c:f>
              <c:numCache/>
            </c:numRef>
          </c:xVal>
          <c:yVal>
            <c:numRef>
              <c:f>'Figure7.2'!$C$2:$C$13</c:f>
              <c:numCache/>
            </c:numRef>
          </c:yVal>
          <c:smooth val="0"/>
        </c:ser>
        <c:axId val="24764475"/>
        <c:axId val="53343836"/>
      </c:scatterChart>
      <c:valAx>
        <c:axId val="24764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3836"/>
        <c:crosses val="autoZero"/>
        <c:crossBetween val="midCat"/>
        <c:dispUnits/>
        <c:majorUnit val="1"/>
      </c:valAx>
      <c:valAx>
        <c:axId val="5334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44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36"/>
          <c:w val="0.426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25"/>
          <c:w val="0.814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'Figure7.4'!$B$1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'Figure7.4'!$A$2:$A$17</c:f>
              <c:numCache/>
            </c:numRef>
          </c:cat>
          <c:val>
            <c:numRef>
              <c:f>'Figure7.4'!$B$2:$B$13</c:f>
              <c:numCache/>
            </c:numRef>
          </c:val>
          <c:smooth val="0"/>
        </c:ser>
        <c:ser>
          <c:idx val="1"/>
          <c:order val="1"/>
          <c:tx>
            <c:strRef>
              <c:f>'Figure7.4'!$F$1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'Figure7.4'!$A$2:$A$17</c:f>
              <c:numCache/>
            </c:numRef>
          </c:cat>
          <c:val>
            <c:numRef>
              <c:f>'Figure7.4'!$F$2:$F$17</c:f>
              <c:numCache/>
            </c:numRef>
          </c:val>
          <c:smooth val="0"/>
        </c:ser>
        <c:marker val="1"/>
        <c:axId val="6969565"/>
        <c:axId val="4959166"/>
      </c:lineChart>
      <c:catAx>
        <c:axId val="696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166"/>
        <c:crosses val="autoZero"/>
        <c:auto val="1"/>
        <c:lblOffset val="100"/>
        <c:tickLblSkip val="1"/>
        <c:noMultiLvlLbl val="0"/>
      </c:catAx>
      <c:valAx>
        <c:axId val="4959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69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4175"/>
          <c:w val="0.132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25"/>
          <c:w val="0.7595"/>
          <c:h val="0.9555"/>
        </c:manualLayout>
      </c:layout>
      <c:lineChart>
        <c:grouping val="standard"/>
        <c:varyColors val="0"/>
        <c:ser>
          <c:idx val="0"/>
          <c:order val="0"/>
          <c:tx>
            <c:strRef>
              <c:f>'Figure7.4'!$B$1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'Figure7.4'!$A$2:$A$13</c:f>
              <c:numCache/>
            </c:numRef>
          </c:cat>
          <c:val>
            <c:numRef>
              <c:f>'Figure7.4'!$B$2:$B$13</c:f>
              <c:numCache/>
            </c:numRef>
          </c:val>
          <c:smooth val="0"/>
        </c:ser>
        <c:ser>
          <c:idx val="1"/>
          <c:order val="1"/>
          <c:tx>
            <c:strRef>
              <c:f>'Figure7.4'!$C$1</c:f>
              <c:strCache>
                <c:ptCount val="1"/>
                <c:pt idx="0">
                  <c:v>Deseasonalized
Demand
(Eqn 7.4)          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'Figure7.4'!$A$2:$A$13</c:f>
              <c:numCache/>
            </c:numRef>
          </c:cat>
          <c:val>
            <c:numRef>
              <c:f>'Figure7.4'!$C$2:$C$13</c:f>
              <c:numCache/>
            </c:numRef>
          </c:val>
          <c:smooth val="0"/>
        </c:ser>
        <c:marker val="1"/>
        <c:axId val="11277055"/>
        <c:axId val="20132512"/>
      </c:lineChart>
      <c:catAx>
        <c:axId val="1127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2512"/>
        <c:crosses val="autoZero"/>
        <c:auto val="1"/>
        <c:lblOffset val="100"/>
        <c:tickLblSkip val="1"/>
        <c:noMultiLvlLbl val="0"/>
      </c:catAx>
      <c:valAx>
        <c:axId val="2013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7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745"/>
          <c:w val="0.21475"/>
          <c:h val="0.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5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12</xdr:col>
      <xdr:colOff>209550</xdr:colOff>
      <xdr:row>47</xdr:row>
      <xdr:rowOff>104775</xdr:rowOff>
    </xdr:to>
    <xdr:graphicFrame>
      <xdr:nvGraphicFramePr>
        <xdr:cNvPr id="1" name="圖表 1"/>
        <xdr:cNvGraphicFramePr/>
      </xdr:nvGraphicFramePr>
      <xdr:xfrm>
        <a:off x="0" y="4019550"/>
        <a:ext cx="7572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95250</xdr:rowOff>
    </xdr:from>
    <xdr:to>
      <xdr:col>11</xdr:col>
      <xdr:colOff>447675</xdr:colOff>
      <xdr:row>53</xdr:row>
      <xdr:rowOff>133350</xdr:rowOff>
    </xdr:to>
    <xdr:graphicFrame>
      <xdr:nvGraphicFramePr>
        <xdr:cNvPr id="1" name="圖表 3"/>
        <xdr:cNvGraphicFramePr/>
      </xdr:nvGraphicFramePr>
      <xdr:xfrm>
        <a:off x="76200" y="4543425"/>
        <a:ext cx="84677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15</xdr:row>
      <xdr:rowOff>28575</xdr:rowOff>
    </xdr:from>
    <xdr:to>
      <xdr:col>4</xdr:col>
      <xdr:colOff>276225</xdr:colOff>
      <xdr:row>22</xdr:row>
      <xdr:rowOff>9525</xdr:rowOff>
    </xdr:to>
    <xdr:pic>
      <xdr:nvPicPr>
        <xdr:cNvPr id="2" name="Picture 4" descr="equation 11,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95575"/>
          <a:ext cx="4010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18</xdr:row>
      <xdr:rowOff>123825</xdr:rowOff>
    </xdr:from>
    <xdr:to>
      <xdr:col>4</xdr:col>
      <xdr:colOff>314325</xdr:colOff>
      <xdr:row>20</xdr:row>
      <xdr:rowOff>133350</xdr:rowOff>
    </xdr:to>
    <xdr:sp>
      <xdr:nvSpPr>
        <xdr:cNvPr id="1" name="Oval 2"/>
        <xdr:cNvSpPr>
          <a:spLocks/>
        </xdr:cNvSpPr>
      </xdr:nvSpPr>
      <xdr:spPr>
        <a:xfrm>
          <a:off x="1695450" y="3095625"/>
          <a:ext cx="1733550" cy="3333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Level, L</a:t>
          </a:r>
        </a:p>
      </xdr:txBody>
    </xdr:sp>
    <xdr:clientData/>
  </xdr:twoCellAnchor>
  <xdr:twoCellAnchor>
    <xdr:from>
      <xdr:col>1</xdr:col>
      <xdr:colOff>762000</xdr:colOff>
      <xdr:row>16</xdr:row>
      <xdr:rowOff>114300</xdr:rowOff>
    </xdr:from>
    <xdr:to>
      <xdr:col>2</xdr:col>
      <xdr:colOff>133350</xdr:colOff>
      <xdr:row>19</xdr:row>
      <xdr:rowOff>57150</xdr:rowOff>
    </xdr:to>
    <xdr:sp>
      <xdr:nvSpPr>
        <xdr:cNvPr id="2" name="Line 3"/>
        <xdr:cNvSpPr>
          <a:spLocks/>
        </xdr:cNvSpPr>
      </xdr:nvSpPr>
      <xdr:spPr>
        <a:xfrm flipH="1" flipV="1">
          <a:off x="1581150" y="2752725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19</xdr:row>
      <xdr:rowOff>133350</xdr:rowOff>
    </xdr:from>
    <xdr:to>
      <xdr:col>1</xdr:col>
      <xdr:colOff>409575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114300" y="3267075"/>
          <a:ext cx="1114425" cy="33337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Trend, T</a:t>
          </a:r>
        </a:p>
      </xdr:txBody>
    </xdr:sp>
    <xdr:clientData/>
  </xdr:twoCellAnchor>
  <xdr:twoCellAnchor>
    <xdr:from>
      <xdr:col>1</xdr:col>
      <xdr:colOff>28575</xdr:colOff>
      <xdr:row>17</xdr:row>
      <xdr:rowOff>104775</xdr:rowOff>
    </xdr:from>
    <xdr:to>
      <xdr:col>1</xdr:col>
      <xdr:colOff>504825</xdr:colOff>
      <xdr:row>19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847725" y="2905125"/>
          <a:ext cx="476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12</xdr:col>
      <xdr:colOff>466725</xdr:colOff>
      <xdr:row>86</xdr:row>
      <xdr:rowOff>38100</xdr:rowOff>
    </xdr:to>
    <xdr:graphicFrame>
      <xdr:nvGraphicFramePr>
        <xdr:cNvPr id="1" name="圖表 9"/>
        <xdr:cNvGraphicFramePr/>
      </xdr:nvGraphicFramePr>
      <xdr:xfrm>
        <a:off x="47625" y="9696450"/>
        <a:ext cx="90678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9525</xdr:rowOff>
    </xdr:from>
    <xdr:to>
      <xdr:col>12</xdr:col>
      <xdr:colOff>457200</xdr:colOff>
      <xdr:row>52</xdr:row>
      <xdr:rowOff>152400</xdr:rowOff>
    </xdr:to>
    <xdr:graphicFrame>
      <xdr:nvGraphicFramePr>
        <xdr:cNvPr id="2" name="圖表 10"/>
        <xdr:cNvGraphicFramePr/>
      </xdr:nvGraphicFramePr>
      <xdr:xfrm>
        <a:off x="19050" y="4972050"/>
        <a:ext cx="9086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9"/>
  <sheetViews>
    <sheetView showGridLines="0" tabSelected="1" zoomScale="130" zoomScaleNormal="130" zoomScalePageLayoutView="0" workbookViewId="0" topLeftCell="A1">
      <selection activeCell="H6" sqref="H6"/>
    </sheetView>
  </sheetViews>
  <sheetFormatPr defaultColWidth="9.140625" defaultRowHeight="12.75"/>
  <cols>
    <col min="3" max="3" width="9.8515625" style="0" customWidth="1"/>
  </cols>
  <sheetData>
    <row r="1" spans="1:2" ht="15.75">
      <c r="A1" s="18" t="s">
        <v>43</v>
      </c>
      <c r="B1" s="18"/>
    </row>
    <row r="2" spans="1:2" ht="16.5" thickBot="1">
      <c r="A2" s="18"/>
      <c r="B2" s="18"/>
    </row>
    <row r="3" spans="1:3" ht="29.25" thickBot="1">
      <c r="A3" s="32" t="s">
        <v>25</v>
      </c>
      <c r="B3" s="33" t="s">
        <v>35</v>
      </c>
      <c r="C3" s="24" t="s">
        <v>34</v>
      </c>
    </row>
    <row r="4" spans="1:3" ht="12.75">
      <c r="A4" s="16" t="s">
        <v>63</v>
      </c>
      <c r="B4" s="17">
        <v>1</v>
      </c>
      <c r="C4" s="81">
        <v>8000</v>
      </c>
    </row>
    <row r="5" spans="1:3" ht="12.75">
      <c r="A5" s="14" t="s">
        <v>62</v>
      </c>
      <c r="B5" s="13">
        <v>2</v>
      </c>
      <c r="C5" s="82">
        <v>13000</v>
      </c>
    </row>
    <row r="6" spans="1:3" ht="12.75">
      <c r="A6" s="16" t="s">
        <v>61</v>
      </c>
      <c r="B6" s="13">
        <v>3</v>
      </c>
      <c r="C6" s="82">
        <v>23000</v>
      </c>
    </row>
    <row r="7" spans="1:3" ht="12.75">
      <c r="A7" s="14" t="s">
        <v>60</v>
      </c>
      <c r="B7" s="13">
        <v>4</v>
      </c>
      <c r="C7" s="82">
        <v>34000</v>
      </c>
    </row>
    <row r="8" spans="1:3" ht="12.75">
      <c r="A8" s="16" t="s">
        <v>59</v>
      </c>
      <c r="B8" s="13">
        <v>5</v>
      </c>
      <c r="C8" s="82">
        <v>10000</v>
      </c>
    </row>
    <row r="9" spans="1:3" ht="12.75">
      <c r="A9" s="14" t="s">
        <v>58</v>
      </c>
      <c r="B9" s="13">
        <v>6</v>
      </c>
      <c r="C9" s="82">
        <v>18000</v>
      </c>
    </row>
    <row r="10" spans="1:3" ht="12.75">
      <c r="A10" s="16" t="s">
        <v>57</v>
      </c>
      <c r="B10" s="13">
        <v>7</v>
      </c>
      <c r="C10" s="82">
        <v>23000</v>
      </c>
    </row>
    <row r="11" spans="1:3" ht="12.75">
      <c r="A11" s="14" t="s">
        <v>56</v>
      </c>
      <c r="B11" s="13">
        <v>8</v>
      </c>
      <c r="C11" s="82">
        <v>38000</v>
      </c>
    </row>
    <row r="12" spans="1:3" ht="12.75">
      <c r="A12" s="16" t="s">
        <v>55</v>
      </c>
      <c r="B12" s="13">
        <v>9</v>
      </c>
      <c r="C12" s="82">
        <v>12000</v>
      </c>
    </row>
    <row r="13" spans="1:3" ht="12.75">
      <c r="A13" s="14" t="s">
        <v>54</v>
      </c>
      <c r="B13" s="13">
        <v>10</v>
      </c>
      <c r="C13" s="82">
        <v>13000</v>
      </c>
    </row>
    <row r="14" spans="1:3" ht="12.75">
      <c r="A14" s="16" t="s">
        <v>53</v>
      </c>
      <c r="B14" s="13">
        <v>11</v>
      </c>
      <c r="C14" s="82">
        <v>32000</v>
      </c>
    </row>
    <row r="15" spans="1:3" ht="13.5" thickBot="1">
      <c r="A15" s="69" t="s">
        <v>52</v>
      </c>
      <c r="B15" s="70">
        <v>12</v>
      </c>
      <c r="C15" s="83">
        <v>41000</v>
      </c>
    </row>
    <row r="16" spans="1:3" ht="12.75">
      <c r="A16" s="72" t="s">
        <v>64</v>
      </c>
      <c r="B16" s="73">
        <v>13</v>
      </c>
      <c r="C16" s="74" t="s">
        <v>65</v>
      </c>
    </row>
    <row r="17" spans="1:3" ht="12.75">
      <c r="A17" s="75" t="s">
        <v>66</v>
      </c>
      <c r="B17" s="71">
        <v>14</v>
      </c>
      <c r="C17" s="76" t="s">
        <v>65</v>
      </c>
    </row>
    <row r="18" spans="1:3" ht="12.75">
      <c r="A18" s="75" t="s">
        <v>67</v>
      </c>
      <c r="B18" s="71">
        <v>15</v>
      </c>
      <c r="C18" s="76" t="s">
        <v>65</v>
      </c>
    </row>
    <row r="19" spans="1:3" ht="13.5" thickBot="1">
      <c r="A19" s="77" t="s">
        <v>68</v>
      </c>
      <c r="B19" s="78">
        <v>16</v>
      </c>
      <c r="C19" s="79" t="s">
        <v>65</v>
      </c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showGridLines="0" zoomScale="130" zoomScaleNormal="130" zoomScalePageLayoutView="0" workbookViewId="0" topLeftCell="A1">
      <selection activeCell="F17" sqref="F17"/>
    </sheetView>
  </sheetViews>
  <sheetFormatPr defaultColWidth="9.140625" defaultRowHeight="12.75"/>
  <cols>
    <col min="1" max="1" width="9.8515625" style="0" customWidth="1"/>
    <col min="2" max="2" width="11.28125" style="0" customWidth="1"/>
    <col min="3" max="3" width="14.57421875" style="0" customWidth="1"/>
    <col min="4" max="4" width="21.7109375" style="0" customWidth="1"/>
  </cols>
  <sheetData>
    <row r="1" spans="1:3" s="11" customFormat="1" ht="27.75" thickBot="1">
      <c r="A1" s="42" t="s">
        <v>39</v>
      </c>
      <c r="B1" s="33" t="s">
        <v>40</v>
      </c>
      <c r="C1" s="24" t="s">
        <v>24</v>
      </c>
    </row>
    <row r="2" spans="1:9" ht="12.75">
      <c r="A2" s="16">
        <v>1</v>
      </c>
      <c r="B2" s="84">
        <v>8000</v>
      </c>
      <c r="C2" s="23"/>
      <c r="D2" s="9"/>
      <c r="E2" s="6"/>
      <c r="F2" s="8"/>
      <c r="G2" s="7"/>
      <c r="H2" s="7"/>
      <c r="I2" s="8"/>
    </row>
    <row r="3" spans="1:9" ht="12.75">
      <c r="A3" s="14">
        <v>2</v>
      </c>
      <c r="B3" s="85">
        <v>13000</v>
      </c>
      <c r="C3" s="44"/>
      <c r="D3" s="9"/>
      <c r="E3" s="6"/>
      <c r="F3" s="8"/>
      <c r="G3" s="7"/>
      <c r="H3" s="7"/>
      <c r="I3" s="8"/>
    </row>
    <row r="4" spans="1:9" ht="12.75">
      <c r="A4" s="14">
        <v>3</v>
      </c>
      <c r="B4" s="85">
        <v>23000</v>
      </c>
      <c r="C4" s="80">
        <f aca="true" t="shared" si="0" ref="C4:C11">(B2+B6+2*SUM(B3:B5))/8</f>
        <v>19750</v>
      </c>
      <c r="D4" s="9"/>
      <c r="E4" s="6"/>
      <c r="F4" s="8"/>
      <c r="G4" s="7"/>
      <c r="H4" s="7"/>
      <c r="I4" s="8"/>
    </row>
    <row r="5" spans="1:9" ht="12.75">
      <c r="A5" s="14">
        <v>4</v>
      </c>
      <c r="B5" s="85">
        <v>34000</v>
      </c>
      <c r="C5" s="80">
        <f t="shared" si="0"/>
        <v>20625</v>
      </c>
      <c r="D5" s="9"/>
      <c r="E5" s="6"/>
      <c r="F5" s="8"/>
      <c r="G5" s="7"/>
      <c r="H5" s="7"/>
      <c r="I5" s="8"/>
    </row>
    <row r="6" spans="1:9" ht="12.75">
      <c r="A6" s="14">
        <v>5</v>
      </c>
      <c r="B6" s="85">
        <v>10000</v>
      </c>
      <c r="C6" s="80">
        <f t="shared" si="0"/>
        <v>21250</v>
      </c>
      <c r="D6" s="9"/>
      <c r="E6" s="6"/>
      <c r="F6" s="7"/>
      <c r="G6" s="7"/>
      <c r="H6" s="7"/>
      <c r="I6" s="8"/>
    </row>
    <row r="7" spans="1:9" ht="12.75">
      <c r="A7" s="14">
        <v>6</v>
      </c>
      <c r="B7" s="85">
        <v>18000</v>
      </c>
      <c r="C7" s="80">
        <f t="shared" si="0"/>
        <v>21750</v>
      </c>
      <c r="D7" s="9"/>
      <c r="E7" s="6"/>
      <c r="F7" s="7"/>
      <c r="G7" s="7"/>
      <c r="H7" s="7"/>
      <c r="I7" s="8"/>
    </row>
    <row r="8" spans="1:9" ht="12.75">
      <c r="A8" s="14">
        <v>7</v>
      </c>
      <c r="B8" s="85">
        <v>23000</v>
      </c>
      <c r="C8" s="80">
        <f t="shared" si="0"/>
        <v>22500</v>
      </c>
      <c r="D8" s="9"/>
      <c r="E8" s="6"/>
      <c r="F8" s="7"/>
      <c r="G8" s="7"/>
      <c r="H8" s="7"/>
      <c r="I8" s="8"/>
    </row>
    <row r="9" spans="1:9" ht="12.75">
      <c r="A9" s="14">
        <v>8</v>
      </c>
      <c r="B9" s="85">
        <v>38000</v>
      </c>
      <c r="C9" s="80">
        <f t="shared" si="0"/>
        <v>22125</v>
      </c>
      <c r="D9" s="9"/>
      <c r="E9" s="6"/>
      <c r="F9" s="7"/>
      <c r="G9" s="7"/>
      <c r="H9" s="7"/>
      <c r="I9" s="8"/>
    </row>
    <row r="10" spans="1:9" ht="12.75">
      <c r="A10" s="14">
        <v>9</v>
      </c>
      <c r="B10" s="85">
        <v>12000</v>
      </c>
      <c r="C10" s="80">
        <f t="shared" si="0"/>
        <v>22625</v>
      </c>
      <c r="D10" s="9"/>
      <c r="E10" s="6"/>
      <c r="F10" s="7"/>
      <c r="G10" s="7"/>
      <c r="H10" s="7"/>
      <c r="I10" s="8"/>
    </row>
    <row r="11" spans="1:9" ht="12.75">
      <c r="A11" s="14">
        <v>10</v>
      </c>
      <c r="B11" s="85">
        <v>13000</v>
      </c>
      <c r="C11" s="80">
        <f t="shared" si="0"/>
        <v>24125</v>
      </c>
      <c r="D11" s="9"/>
      <c r="E11" s="6"/>
      <c r="F11" s="7"/>
      <c r="G11" s="7"/>
      <c r="H11" s="7"/>
      <c r="I11" s="8"/>
    </row>
    <row r="12" spans="1:9" ht="12.75">
      <c r="A12" s="14">
        <v>11</v>
      </c>
      <c r="B12" s="85">
        <v>32000</v>
      </c>
      <c r="C12" s="20"/>
      <c r="D12" s="9"/>
      <c r="E12" s="6"/>
      <c r="F12" s="7"/>
      <c r="G12" s="7"/>
      <c r="H12" s="7"/>
      <c r="I12" s="8"/>
    </row>
    <row r="13" spans="1:9" ht="13.5" thickBot="1">
      <c r="A13" s="15">
        <v>12</v>
      </c>
      <c r="B13" s="86">
        <v>41000</v>
      </c>
      <c r="C13" s="21"/>
      <c r="D13" s="9"/>
      <c r="E13" s="6"/>
      <c r="F13" s="7"/>
      <c r="G13" s="7"/>
      <c r="H13" s="7"/>
      <c r="I13" s="8"/>
    </row>
    <row r="14" spans="4:7" ht="12.75">
      <c r="D14" s="9"/>
      <c r="F14" s="7"/>
      <c r="G14" s="5"/>
    </row>
    <row r="15" spans="1:7" ht="15.75">
      <c r="A15" s="18" t="s">
        <v>44</v>
      </c>
      <c r="D15" s="9"/>
      <c r="F15" s="7"/>
      <c r="G15" s="5"/>
    </row>
    <row r="16" spans="4:7" ht="12.75">
      <c r="D16" s="9"/>
      <c r="F16" s="7"/>
      <c r="G16" s="5"/>
    </row>
    <row r="17" spans="4:7" ht="12.75">
      <c r="D17" s="9"/>
      <c r="F17" s="7"/>
      <c r="G17" s="5"/>
    </row>
    <row r="18" spans="4:7" ht="12.75">
      <c r="D18" s="9"/>
      <c r="F18" s="7"/>
      <c r="G18" s="5"/>
    </row>
    <row r="19" spans="4:7" ht="12.75">
      <c r="D19" s="9"/>
      <c r="F19" s="7"/>
      <c r="G19" s="5"/>
    </row>
    <row r="20" spans="4:7" ht="12.75">
      <c r="D20" s="9"/>
      <c r="F20" s="7"/>
      <c r="G20" s="5"/>
    </row>
    <row r="21" spans="4:7" ht="12.75">
      <c r="D21" s="9"/>
      <c r="F21" s="7"/>
      <c r="G21" s="5"/>
    </row>
    <row r="22" spans="4:7" ht="12.75">
      <c r="D22" s="9"/>
      <c r="F22" s="7"/>
      <c r="G22" s="5"/>
    </row>
    <row r="23" spans="1:7" ht="12.75">
      <c r="A23" t="s">
        <v>29</v>
      </c>
      <c r="D23" s="9"/>
      <c r="F23" s="7"/>
      <c r="G23" s="5"/>
    </row>
    <row r="24" spans="1:7" ht="12.75">
      <c r="A24" s="25" t="s">
        <v>26</v>
      </c>
      <c r="B24" t="s">
        <v>27</v>
      </c>
      <c r="F24" s="7"/>
      <c r="G24" s="5"/>
    </row>
    <row r="25" spans="1:7" ht="12.75">
      <c r="A25" s="25" t="s">
        <v>30</v>
      </c>
      <c r="B25" t="s">
        <v>28</v>
      </c>
      <c r="D25" s="9"/>
      <c r="F25" s="7"/>
      <c r="G25" s="5"/>
    </row>
    <row r="26" spans="1:7" ht="12.75">
      <c r="A26" s="25" t="s">
        <v>31</v>
      </c>
      <c r="B26" s="26" t="s">
        <v>32</v>
      </c>
      <c r="D26" s="9"/>
      <c r="F26" s="7"/>
      <c r="G26" s="5"/>
    </row>
    <row r="27" spans="4:7" ht="12.75">
      <c r="D27" s="9"/>
      <c r="G27" s="5"/>
    </row>
    <row r="28" spans="4:7" ht="12.75">
      <c r="D28" s="9"/>
      <c r="G28" s="5"/>
    </row>
    <row r="29" spans="4:7" ht="12.75">
      <c r="D29" s="9"/>
      <c r="G29" s="5"/>
    </row>
    <row r="30" ht="12.75">
      <c r="A30" s="10"/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8"/>
  <sheetViews>
    <sheetView showGridLines="0" zoomScale="130" zoomScaleNormal="130" zoomScalePageLayoutView="0" workbookViewId="0" topLeftCell="A13">
      <selection activeCell="I14" sqref="I14"/>
    </sheetView>
  </sheetViews>
  <sheetFormatPr defaultColWidth="9.140625" defaultRowHeight="12.75"/>
  <cols>
    <col min="1" max="1" width="12.28125" style="0" customWidth="1"/>
    <col min="2" max="2" width="11.7109375" style="0" customWidth="1"/>
    <col min="3" max="3" width="13.00390625" style="0" customWidth="1"/>
    <col min="4" max="4" width="9.7109375" style="0" bestFit="1" customWidth="1"/>
    <col min="5" max="5" width="9.28125" style="0" bestFit="1" customWidth="1"/>
    <col min="6" max="6" width="12.57421875" style="0" customWidth="1"/>
    <col min="7" max="7" width="9.8515625" style="0" customWidth="1"/>
    <col min="8" max="8" width="11.140625" style="0" customWidth="1"/>
    <col min="9" max="9" width="11.421875" style="0" customWidth="1"/>
  </cols>
  <sheetData>
    <row r="1" ht="12.75">
      <c r="A1" s="35" t="s">
        <v>33</v>
      </c>
    </row>
    <row r="2" ht="13.5" thickBot="1"/>
    <row r="3" spans="1:2" ht="12.75">
      <c r="A3" s="4" t="s">
        <v>0</v>
      </c>
      <c r="B3" s="4"/>
    </row>
    <row r="4" spans="1:2" ht="12.75">
      <c r="A4" s="1" t="s">
        <v>1</v>
      </c>
      <c r="B4" s="1">
        <v>0.9580652365786592</v>
      </c>
    </row>
    <row r="5" spans="1:2" ht="12.75">
      <c r="A5" s="87" t="s">
        <v>2</v>
      </c>
      <c r="B5" s="87">
        <v>0.9178889975405221</v>
      </c>
    </row>
    <row r="6" spans="1:2" ht="12.75">
      <c r="A6" s="1" t="s">
        <v>3</v>
      </c>
      <c r="B6" s="1">
        <v>0.9042038304639425</v>
      </c>
    </row>
    <row r="7" spans="1:2" ht="12.75">
      <c r="A7" s="1" t="s">
        <v>4</v>
      </c>
      <c r="B7" s="1">
        <v>414.50331244966674</v>
      </c>
    </row>
    <row r="8" spans="1:2" ht="13.5" thickBot="1">
      <c r="A8" s="2" t="s">
        <v>5</v>
      </c>
      <c r="B8" s="2">
        <v>8</v>
      </c>
    </row>
    <row r="10" ht="13.5" thickBot="1">
      <c r="A10" t="s">
        <v>6</v>
      </c>
    </row>
    <row r="11" spans="1:6" ht="12.75">
      <c r="A11" s="3"/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</row>
    <row r="12" spans="1:6" ht="12.75">
      <c r="A12" s="1" t="s">
        <v>7</v>
      </c>
      <c r="B12" s="1">
        <v>1</v>
      </c>
      <c r="C12" s="1">
        <v>11523809.523809524</v>
      </c>
      <c r="D12" s="1">
        <v>11523809.523809524</v>
      </c>
      <c r="E12" s="1">
        <v>67.07181522915916</v>
      </c>
      <c r="F12" s="1">
        <v>0.00017860862469554794</v>
      </c>
    </row>
    <row r="13" spans="1:6" ht="12.75">
      <c r="A13" s="1" t="s">
        <v>8</v>
      </c>
      <c r="B13" s="1">
        <v>6</v>
      </c>
      <c r="C13" s="1">
        <v>1030877.9761904762</v>
      </c>
      <c r="D13" s="1">
        <v>171812.99603174604</v>
      </c>
      <c r="E13" s="1"/>
      <c r="F13" s="1"/>
    </row>
    <row r="14" spans="1:6" ht="13.5" thickBot="1">
      <c r="A14" s="2" t="s">
        <v>9</v>
      </c>
      <c r="B14" s="2">
        <v>7</v>
      </c>
      <c r="C14" s="2">
        <v>12554687.5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4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10</v>
      </c>
      <c r="B17" s="27">
        <v>18438.988095238074</v>
      </c>
      <c r="C17" s="1">
        <v>440.80870787753844</v>
      </c>
      <c r="D17" s="1">
        <v>41.82990890543076</v>
      </c>
      <c r="E17" s="1">
        <v>1.2487616471728868E-08</v>
      </c>
      <c r="F17" s="1">
        <v>17360.36725503863</v>
      </c>
      <c r="G17" s="1">
        <v>19517.608935437518</v>
      </c>
      <c r="H17" s="1">
        <v>17360.36725503863</v>
      </c>
      <c r="I17" s="1">
        <v>19517.608935437518</v>
      </c>
    </row>
    <row r="18" spans="1:9" ht="13.5" thickBot="1">
      <c r="A18" s="2" t="s">
        <v>23</v>
      </c>
      <c r="B18" s="28">
        <v>523.8095238095265</v>
      </c>
      <c r="C18" s="2">
        <v>63.95924968136723</v>
      </c>
      <c r="D18" s="2">
        <v>8.18973841030102</v>
      </c>
      <c r="E18" s="2">
        <v>0.0001786086246955427</v>
      </c>
      <c r="F18" s="2">
        <v>367.3067633218458</v>
      </c>
      <c r="G18" s="2">
        <v>680.3122842972072</v>
      </c>
      <c r="H18" s="2">
        <v>367.3067633218458</v>
      </c>
      <c r="I18" s="2">
        <v>680.3122842972072</v>
      </c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3"/>
  <sheetViews>
    <sheetView showGridLines="0" zoomScale="130" zoomScaleNormal="130" zoomScalePageLayoutView="0" workbookViewId="0" topLeftCell="A67">
      <selection activeCell="C21" sqref="C21"/>
    </sheetView>
  </sheetViews>
  <sheetFormatPr defaultColWidth="9.140625" defaultRowHeight="12.75"/>
  <cols>
    <col min="2" max="2" width="11.28125" style="0" customWidth="1"/>
    <col min="3" max="3" width="15.7109375" style="0" customWidth="1"/>
    <col min="4" max="4" width="15.140625" style="0" customWidth="1"/>
    <col min="5" max="5" width="13.421875" style="58" customWidth="1"/>
    <col min="6" max="6" width="11.57421875" style="0" customWidth="1"/>
    <col min="7" max="7" width="9.7109375" style="0" customWidth="1"/>
    <col min="8" max="8" width="7.140625" style="0" customWidth="1"/>
  </cols>
  <sheetData>
    <row r="1" spans="1:7" s="11" customFormat="1" ht="40.5" thickBot="1">
      <c r="A1" s="33" t="s">
        <v>35</v>
      </c>
      <c r="B1" s="33" t="s">
        <v>34</v>
      </c>
      <c r="C1" s="34" t="s">
        <v>45</v>
      </c>
      <c r="D1" s="48" t="s">
        <v>50</v>
      </c>
      <c r="E1" s="52" t="s">
        <v>51</v>
      </c>
      <c r="F1" s="90" t="s">
        <v>41</v>
      </c>
      <c r="G1" s="91" t="s">
        <v>42</v>
      </c>
    </row>
    <row r="2" spans="1:9" ht="12.75">
      <c r="A2" s="43">
        <v>1</v>
      </c>
      <c r="B2" s="88">
        <v>8000</v>
      </c>
      <c r="C2" s="89">
        <f aca="true" t="shared" si="0" ref="C2:C13">18439+524*A2</f>
        <v>18963</v>
      </c>
      <c r="D2" s="92">
        <f aca="true" t="shared" si="1" ref="D2:D13">B2/C2</f>
        <v>0.42187417602699995</v>
      </c>
      <c r="E2" s="66">
        <f>(D2+D6+D10)/3</f>
        <v>0.4716590436620061</v>
      </c>
      <c r="F2" s="95">
        <f>C2*$E$2</f>
        <v>8944.070444962623</v>
      </c>
      <c r="G2" s="45">
        <f>F2-B2</f>
        <v>944.0704449626228</v>
      </c>
      <c r="I2" s="8"/>
    </row>
    <row r="3" spans="1:9" ht="12.75">
      <c r="A3" s="14">
        <v>2</v>
      </c>
      <c r="B3" s="85">
        <v>13000</v>
      </c>
      <c r="C3" s="67">
        <f t="shared" si="0"/>
        <v>19487</v>
      </c>
      <c r="D3" s="93">
        <f t="shared" si="1"/>
        <v>0.66711140760507</v>
      </c>
      <c r="E3" s="53">
        <f>(D3+D7+D11)/3</f>
        <v>0.6833702642494806</v>
      </c>
      <c r="F3" s="96">
        <f>C3*$E$3</f>
        <v>13316.836339429628</v>
      </c>
      <c r="G3" s="46">
        <f aca="true" t="shared" si="2" ref="G3:G13">F3-B3</f>
        <v>316.8363394296284</v>
      </c>
      <c r="I3" s="8"/>
    </row>
    <row r="4" spans="1:9" ht="12.75">
      <c r="A4" s="14">
        <v>3</v>
      </c>
      <c r="B4" s="85">
        <v>23000</v>
      </c>
      <c r="C4" s="67">
        <f t="shared" si="0"/>
        <v>20011</v>
      </c>
      <c r="D4" s="93">
        <f t="shared" si="1"/>
        <v>1.1493678476837739</v>
      </c>
      <c r="E4" s="53">
        <f>(D4+D8+D12)/3</f>
        <v>1.1706374798527197</v>
      </c>
      <c r="F4" s="96">
        <f>C4*$E$4</f>
        <v>23425.626609332776</v>
      </c>
      <c r="G4" s="46">
        <f t="shared" si="2"/>
        <v>425.62660933277584</v>
      </c>
      <c r="I4" s="8"/>
    </row>
    <row r="5" spans="1:9" ht="12.75">
      <c r="A5" s="14">
        <v>4</v>
      </c>
      <c r="B5" s="85">
        <v>34000</v>
      </c>
      <c r="C5" s="67">
        <f t="shared" si="0"/>
        <v>20535</v>
      </c>
      <c r="D5" s="93">
        <f t="shared" si="1"/>
        <v>1.655709763817872</v>
      </c>
      <c r="E5" s="53">
        <f>(D5+D9+D13)/3</f>
        <v>1.6643096695132693</v>
      </c>
      <c r="F5" s="96">
        <f>C5*$E$5</f>
        <v>34176.59906345498</v>
      </c>
      <c r="G5" s="46">
        <f t="shared" si="2"/>
        <v>176.59906345498166</v>
      </c>
      <c r="I5" s="8"/>
    </row>
    <row r="6" spans="1:9" ht="12.75">
      <c r="A6" s="14">
        <v>5</v>
      </c>
      <c r="B6" s="85">
        <v>10000</v>
      </c>
      <c r="C6" s="67">
        <f t="shared" si="0"/>
        <v>21059</v>
      </c>
      <c r="D6" s="93">
        <f t="shared" si="1"/>
        <v>0.47485635595232445</v>
      </c>
      <c r="E6" s="54"/>
      <c r="F6" s="96">
        <f>C6*$E$2</f>
        <v>9932.667800478186</v>
      </c>
      <c r="G6" s="46">
        <f t="shared" si="2"/>
        <v>-67.33219952181389</v>
      </c>
      <c r="I6" s="8"/>
    </row>
    <row r="7" spans="1:9" ht="12.75">
      <c r="A7" s="14">
        <v>6</v>
      </c>
      <c r="B7" s="85">
        <v>18000</v>
      </c>
      <c r="C7" s="67">
        <f t="shared" si="0"/>
        <v>21583</v>
      </c>
      <c r="D7" s="93">
        <f t="shared" si="1"/>
        <v>0.8339897141268591</v>
      </c>
      <c r="E7" s="54"/>
      <c r="F7" s="96">
        <f>C7*$E$3</f>
        <v>14749.180413296539</v>
      </c>
      <c r="G7" s="46">
        <f t="shared" si="2"/>
        <v>-3250.819586703461</v>
      </c>
      <c r="I7" s="8"/>
    </row>
    <row r="8" spans="1:9" ht="12.75">
      <c r="A8" s="14">
        <v>7</v>
      </c>
      <c r="B8" s="85">
        <v>23000</v>
      </c>
      <c r="C8" s="67">
        <f t="shared" si="0"/>
        <v>22107</v>
      </c>
      <c r="D8" s="93">
        <f t="shared" si="1"/>
        <v>1.0403944451983536</v>
      </c>
      <c r="E8" s="54"/>
      <c r="F8" s="96">
        <f>C8*$E$4</f>
        <v>25879.282767104076</v>
      </c>
      <c r="G8" s="46">
        <f t="shared" si="2"/>
        <v>2879.282767104076</v>
      </c>
      <c r="I8" s="8"/>
    </row>
    <row r="9" spans="1:9" ht="12.75">
      <c r="A9" s="14">
        <v>8</v>
      </c>
      <c r="B9" s="85">
        <v>38000</v>
      </c>
      <c r="C9" s="67">
        <f t="shared" si="0"/>
        <v>22631</v>
      </c>
      <c r="D9" s="93">
        <f t="shared" si="1"/>
        <v>1.6791127214882242</v>
      </c>
      <c r="E9" s="54"/>
      <c r="F9" s="96">
        <f>C9*$E$5</f>
        <v>37664.9921307548</v>
      </c>
      <c r="G9" s="46">
        <f t="shared" si="2"/>
        <v>-335.0078692452007</v>
      </c>
      <c r="I9" s="8"/>
    </row>
    <row r="10" spans="1:9" ht="12.75">
      <c r="A10" s="14">
        <v>9</v>
      </c>
      <c r="B10" s="85">
        <v>12000</v>
      </c>
      <c r="C10" s="67">
        <f t="shared" si="0"/>
        <v>23155</v>
      </c>
      <c r="D10" s="93">
        <f t="shared" si="1"/>
        <v>0.518246599006694</v>
      </c>
      <c r="E10" s="54"/>
      <c r="F10" s="96">
        <f>C10*$E$2</f>
        <v>10921.265155993751</v>
      </c>
      <c r="G10" s="46">
        <f t="shared" si="2"/>
        <v>-1078.7348440062487</v>
      </c>
      <c r="I10" s="8"/>
    </row>
    <row r="11" spans="1:9" ht="12.75">
      <c r="A11" s="14">
        <v>10</v>
      </c>
      <c r="B11" s="85">
        <v>13000</v>
      </c>
      <c r="C11" s="67">
        <f t="shared" si="0"/>
        <v>23679</v>
      </c>
      <c r="D11" s="93">
        <f t="shared" si="1"/>
        <v>0.5490096710165125</v>
      </c>
      <c r="E11" s="54"/>
      <c r="F11" s="96">
        <f>C11*$E$3</f>
        <v>16181.52448716345</v>
      </c>
      <c r="G11" s="46">
        <f t="shared" si="2"/>
        <v>3181.5244871634495</v>
      </c>
      <c r="I11" s="8"/>
    </row>
    <row r="12" spans="1:9" ht="12.75">
      <c r="A12" s="14">
        <v>11</v>
      </c>
      <c r="B12" s="85">
        <v>32000</v>
      </c>
      <c r="C12" s="67">
        <f t="shared" si="0"/>
        <v>24203</v>
      </c>
      <c r="D12" s="93">
        <f t="shared" si="1"/>
        <v>1.322150146676032</v>
      </c>
      <c r="E12" s="55"/>
      <c r="F12" s="96">
        <f>C12*$E$4</f>
        <v>28332.938924875376</v>
      </c>
      <c r="G12" s="46">
        <f t="shared" si="2"/>
        <v>-3667.061075124624</v>
      </c>
      <c r="I12" s="8"/>
    </row>
    <row r="13" spans="1:9" ht="13.5" thickBot="1">
      <c r="A13" s="15">
        <v>12</v>
      </c>
      <c r="B13" s="86">
        <v>41000</v>
      </c>
      <c r="C13" s="68">
        <f t="shared" si="0"/>
        <v>24727</v>
      </c>
      <c r="D13" s="94">
        <f t="shared" si="1"/>
        <v>1.6581065232337122</v>
      </c>
      <c r="E13" s="56"/>
      <c r="F13" s="97">
        <f>C13*$E$5</f>
        <v>41153.38519805461</v>
      </c>
      <c r="G13" s="47">
        <f t="shared" si="2"/>
        <v>153.38519805460965</v>
      </c>
      <c r="I13" s="8"/>
    </row>
    <row r="14" spans="1:9" ht="12.75">
      <c r="A14" s="17">
        <v>13</v>
      </c>
      <c r="B14" s="22"/>
      <c r="C14" s="22"/>
      <c r="D14" s="31"/>
      <c r="E14" s="64"/>
      <c r="F14" s="64">
        <f>C21</f>
        <v>11909.862511509316</v>
      </c>
      <c r="G14" s="65"/>
      <c r="I14" s="8"/>
    </row>
    <row r="15" spans="1:9" ht="12.75">
      <c r="A15" s="13">
        <v>14</v>
      </c>
      <c r="B15" s="19"/>
      <c r="C15" s="19"/>
      <c r="D15" s="30"/>
      <c r="E15" s="61"/>
      <c r="F15" s="61">
        <f>C22</f>
        <v>17613.868561030362</v>
      </c>
      <c r="G15" s="62"/>
      <c r="I15" s="8"/>
    </row>
    <row r="16" spans="1:9" ht="12.75">
      <c r="A16" s="13">
        <v>15</v>
      </c>
      <c r="B16" s="19"/>
      <c r="C16" s="19"/>
      <c r="D16" s="30"/>
      <c r="E16" s="61"/>
      <c r="F16" s="61">
        <f>C23</f>
        <v>30786.595082646676</v>
      </c>
      <c r="G16" s="62"/>
      <c r="I16" s="8"/>
    </row>
    <row r="17" spans="1:7" ht="12.75">
      <c r="A17" s="13">
        <v>16</v>
      </c>
      <c r="B17" s="29"/>
      <c r="C17" s="63"/>
      <c r="D17" s="29"/>
      <c r="E17" s="61"/>
      <c r="F17" s="61">
        <f>C24</f>
        <v>44641.77826535442</v>
      </c>
      <c r="G17" s="29"/>
    </row>
    <row r="18" spans="1:6" ht="13.5" thickBot="1">
      <c r="A18" s="60"/>
      <c r="C18" s="9"/>
      <c r="E18" s="57"/>
      <c r="F18" s="59"/>
    </row>
    <row r="19" spans="1:6" ht="16.5" thickBot="1">
      <c r="A19" s="98" t="s">
        <v>36</v>
      </c>
      <c r="B19" s="99"/>
      <c r="C19" s="100"/>
      <c r="F19" s="7"/>
    </row>
    <row r="20" spans="1:6" ht="38.25" customHeight="1">
      <c r="A20" s="36" t="s">
        <v>25</v>
      </c>
      <c r="B20" s="37" t="s">
        <v>38</v>
      </c>
      <c r="C20" s="49" t="s">
        <v>37</v>
      </c>
      <c r="F20" s="7"/>
    </row>
    <row r="21" spans="1:3" ht="12.75">
      <c r="A21" s="38" t="s">
        <v>46</v>
      </c>
      <c r="B21" s="39">
        <v>13</v>
      </c>
      <c r="C21" s="50">
        <f>((18439+(524*B21)))*E2</f>
        <v>11909.862511509316</v>
      </c>
    </row>
    <row r="22" spans="1:3" ht="12.75">
      <c r="A22" s="38" t="s">
        <v>47</v>
      </c>
      <c r="B22" s="39">
        <v>14</v>
      </c>
      <c r="C22" s="50">
        <f>((18439+(524*B22)))*E3</f>
        <v>17613.868561030362</v>
      </c>
    </row>
    <row r="23" spans="1:3" ht="12.75">
      <c r="A23" s="38" t="s">
        <v>48</v>
      </c>
      <c r="B23" s="39">
        <v>15</v>
      </c>
      <c r="C23" s="50">
        <f>((18439+(524*B23)))*E4</f>
        <v>30786.595082646676</v>
      </c>
    </row>
    <row r="24" spans="1:3" ht="13.5" thickBot="1">
      <c r="A24" s="40" t="s">
        <v>49</v>
      </c>
      <c r="B24" s="41">
        <v>16</v>
      </c>
      <c r="C24" s="51">
        <f>((18439+(524*B24)))*E5</f>
        <v>44641.77826535442</v>
      </c>
    </row>
    <row r="25" ht="12.75">
      <c r="B25" s="12"/>
    </row>
    <row r="26" ht="12.75">
      <c r="B26" s="12"/>
    </row>
    <row r="33" ht="12.75">
      <c r="A33" s="10"/>
    </row>
  </sheetData>
  <sheetProtection/>
  <mergeCells count="1">
    <mergeCell ref="A19:C19"/>
  </mergeCells>
  <printOptions/>
  <pageMargins left="0.75" right="0.75" top="1" bottom="1" header="0.5" footer="0.5"/>
  <pageSetup horizontalDpi="300" verticalDpi="300" orientation="portrait" r:id="rId7"/>
  <headerFooter alignWithMargins="0">
    <oddHeader>&amp;C&amp;A</oddHeader>
  </headerFooter>
  <drawing r:id="rId6"/>
  <legacyDrawing r:id="rId5"/>
  <oleObjects>
    <oleObject progId="Equation.3" shapeId="822404" r:id="rId1"/>
    <oleObject progId="Equation.3" shapeId="827018" r:id="rId2"/>
    <oleObject progId="Equation.3" shapeId="1043289" r:id="rId3"/>
    <oleObject progId="Equation.3" shapeId="10849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Kellogg Information Systems</dc:creator>
  <cp:keywords/>
  <dc:description/>
  <cp:lastModifiedBy>Eric Ting</cp:lastModifiedBy>
  <cp:lastPrinted>2001-09-14T15:50:25Z</cp:lastPrinted>
  <dcterms:created xsi:type="dcterms:W3CDTF">1998-03-03T19:47:06Z</dcterms:created>
  <dcterms:modified xsi:type="dcterms:W3CDTF">2011-10-06T14:26:29Z</dcterms:modified>
  <cp:category/>
  <cp:version/>
  <cp:contentType/>
  <cp:contentStatus/>
</cp:coreProperties>
</file>