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235" windowHeight="8025" activeTab="2"/>
  </bookViews>
  <sheets>
    <sheet name="(1) 使用賣場倉儲空間" sheetId="1" r:id="rId1"/>
    <sheet name="(2) 長租十萬平方呎倉儲空間" sheetId="2" r:id="rId2"/>
    <sheet name="(3) 彈性租賃方案" sheetId="3" r:id="rId3"/>
  </sheets>
  <definedNames/>
  <calcPr fullCalcOnLoad="1"/>
</workbook>
</file>

<file path=xl/sharedStrings.xml><?xml version="1.0" encoding="utf-8"?>
<sst xmlns="http://schemas.openxmlformats.org/spreadsheetml/2006/main" count="86" uniqueCount="53">
  <si>
    <t>D</t>
  </si>
  <si>
    <t>p</t>
  </si>
  <si>
    <t>Revenue</t>
  </si>
  <si>
    <t>Cost</t>
  </si>
  <si>
    <t>Profit</t>
  </si>
  <si>
    <t>Period 2</t>
  </si>
  <si>
    <t>Period 1</t>
  </si>
  <si>
    <t>EP</t>
  </si>
  <si>
    <t>Probabilty of Demand Incease =</t>
  </si>
  <si>
    <t>Probabilty of Demand Decease =</t>
  </si>
  <si>
    <t>Probabilty of Rent Incease =</t>
  </si>
  <si>
    <t>Probabilty of Rent Decease =</t>
  </si>
  <si>
    <t>Unit revenue =</t>
  </si>
  <si>
    <t>Discounted EP</t>
  </si>
  <si>
    <t>Discounted Rate k =</t>
  </si>
  <si>
    <t>Period 0</t>
  </si>
  <si>
    <t>Probabilty of Demand Incease =</t>
  </si>
  <si>
    <t>Probabilty of Demand Decease =</t>
  </si>
  <si>
    <t>Probabilty of Rent Incease =</t>
  </si>
  <si>
    <t>Probabilty of Rent Decease =</t>
  </si>
  <si>
    <t>Unit revenue =</t>
  </si>
  <si>
    <t>Period 2</t>
  </si>
  <si>
    <t>D</t>
  </si>
  <si>
    <t>p</t>
  </si>
  <si>
    <t>Revenue</t>
  </si>
  <si>
    <t>Cost</t>
  </si>
  <si>
    <t>Profit</t>
  </si>
  <si>
    <t>Discounted Rate k =</t>
  </si>
  <si>
    <t>Period 1</t>
  </si>
  <si>
    <t>EP</t>
  </si>
  <si>
    <t>Discounted EP</t>
  </si>
  <si>
    <t>Period 0</t>
  </si>
  <si>
    <t>Unit Rent =</t>
  </si>
  <si>
    <t>NPV</t>
  </si>
  <si>
    <t>NPV</t>
  </si>
  <si>
    <t>Probabilty of Demand Incease =</t>
  </si>
  <si>
    <t>Probabilty of Demand Decease =</t>
  </si>
  <si>
    <t>Probabilty of Rent Incease =</t>
  </si>
  <si>
    <t>Probabilty of Rent Decease =</t>
  </si>
  <si>
    <t>Unit revenue =</t>
  </si>
  <si>
    <t>Period 2</t>
  </si>
  <si>
    <t>D</t>
  </si>
  <si>
    <t>p</t>
  </si>
  <si>
    <t>Revenue</t>
  </si>
  <si>
    <t>Cost</t>
  </si>
  <si>
    <t>Profit</t>
  </si>
  <si>
    <t>EP</t>
  </si>
  <si>
    <t>Discounted EP</t>
  </si>
  <si>
    <t>Prepaid =</t>
  </si>
  <si>
    <t>Rent Capacity</t>
  </si>
  <si>
    <t>60 ~ 100</t>
  </si>
  <si>
    <t>60 ~ 100</t>
  </si>
  <si>
    <t>Flexible Rent Capacity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</si>
</sst>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</numFmts>
  <fonts count="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17"/>
      <name val="新細明體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177" fontId="2" fillId="0" borderId="1" xfId="15" applyNumberFormat="1" applyFont="1" applyBorder="1" applyAlignment="1">
      <alignment vertical="center"/>
    </xf>
    <xf numFmtId="43" fontId="2" fillId="0" borderId="1" xfId="15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5" applyNumberFormat="1" applyFont="1" applyFill="1" applyBorder="1" applyAlignment="1">
      <alignment vertical="center"/>
    </xf>
    <xf numFmtId="177" fontId="0" fillId="0" borderId="0" xfId="0" applyNumberFormat="1" applyAlignment="1">
      <alignment vertical="center"/>
    </xf>
    <xf numFmtId="177" fontId="3" fillId="0" borderId="1" xfId="15" applyNumberFormat="1" applyFont="1" applyBorder="1" applyAlignment="1">
      <alignment vertical="center"/>
    </xf>
    <xf numFmtId="177" fontId="2" fillId="0" borderId="1" xfId="15" applyNumberFormat="1" applyFont="1" applyBorder="1" applyAlignment="1">
      <alignment horizontal="center" vertical="center"/>
    </xf>
    <xf numFmtId="177" fontId="4" fillId="0" borderId="1" xfId="15" applyNumberFormat="1" applyFont="1" applyBorder="1" applyAlignment="1">
      <alignment vertical="center"/>
    </xf>
    <xf numFmtId="177" fontId="5" fillId="0" borderId="1" xfId="15" applyNumberFormat="1" applyFont="1" applyBorder="1" applyAlignment="1">
      <alignment vertical="center"/>
    </xf>
    <xf numFmtId="177" fontId="6" fillId="0" borderId="1" xfId="15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177" fontId="6" fillId="0" borderId="0" xfId="15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43" fontId="3" fillId="0" borderId="3" xfId="15" applyFont="1" applyBorder="1" applyAlignment="1">
      <alignment vertical="center"/>
    </xf>
    <xf numFmtId="177" fontId="3" fillId="0" borderId="3" xfId="15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0"/>
  <sheetViews>
    <sheetView workbookViewId="0" topLeftCell="A4">
      <selection activeCell="J23" sqref="J23"/>
    </sheetView>
  </sheetViews>
  <sheetFormatPr defaultColWidth="9.00390625" defaultRowHeight="16.5"/>
  <cols>
    <col min="1" max="1" width="12.875" style="0" customWidth="1"/>
    <col min="2" max="2" width="11.875" style="0" bestFit="1" customWidth="1"/>
    <col min="3" max="3" width="9.125" style="0" bestFit="1" customWidth="1"/>
    <col min="4" max="4" width="12.25390625" style="0" bestFit="1" customWidth="1"/>
    <col min="5" max="5" width="13.125" style="0" customWidth="1"/>
    <col min="6" max="6" width="11.125" style="0" bestFit="1" customWidth="1"/>
  </cols>
  <sheetData>
    <row r="2" spans="1:4" ht="16.5">
      <c r="A2" s="3" t="s">
        <v>8</v>
      </c>
      <c r="B2" s="3"/>
      <c r="C2" s="3"/>
      <c r="D2" s="3">
        <v>0.5</v>
      </c>
    </row>
    <row r="3" spans="1:4" ht="16.5">
      <c r="A3" s="3" t="s">
        <v>9</v>
      </c>
      <c r="B3" s="3"/>
      <c r="C3" s="3"/>
      <c r="D3" s="3">
        <f>1-D2</f>
        <v>0.5</v>
      </c>
    </row>
    <row r="4" spans="1:4" ht="16.5">
      <c r="A4" s="3" t="s">
        <v>10</v>
      </c>
      <c r="B4" s="3"/>
      <c r="C4" s="3"/>
      <c r="D4" s="3">
        <v>0.5</v>
      </c>
    </row>
    <row r="5" spans="1:4" ht="16.5">
      <c r="A5" s="3" t="s">
        <v>11</v>
      </c>
      <c r="B5" s="3"/>
      <c r="C5" s="3"/>
      <c r="D5" s="3">
        <f>1-D4</f>
        <v>0.5</v>
      </c>
    </row>
    <row r="6" spans="1:4" ht="16.5">
      <c r="A6" s="3"/>
      <c r="B6" s="3"/>
      <c r="C6" s="3"/>
      <c r="D6" s="3"/>
    </row>
    <row r="7" spans="1:4" ht="16.5">
      <c r="A7" s="3" t="s">
        <v>12</v>
      </c>
      <c r="B7" s="3">
        <v>1.22</v>
      </c>
      <c r="D7" s="3"/>
    </row>
    <row r="9" spans="1:6" ht="16.5">
      <c r="A9" s="1" t="s">
        <v>5</v>
      </c>
      <c r="B9" s="1" t="s">
        <v>0</v>
      </c>
      <c r="C9" s="1" t="s">
        <v>1</v>
      </c>
      <c r="D9" s="1" t="s">
        <v>2</v>
      </c>
      <c r="E9" s="1" t="s">
        <v>3</v>
      </c>
      <c r="F9" s="1" t="s">
        <v>4</v>
      </c>
    </row>
    <row r="10" spans="1:6" ht="16.5">
      <c r="A10" s="1">
        <v>1</v>
      </c>
      <c r="B10" s="1">
        <v>144</v>
      </c>
      <c r="C10" s="2">
        <v>1.45</v>
      </c>
      <c r="D10" s="1">
        <f aca="true" t="shared" si="0" ref="D10:D18">B10*1000*$B$7</f>
        <v>175680</v>
      </c>
      <c r="E10" s="1">
        <f>B10*1000*C10</f>
        <v>208800</v>
      </c>
      <c r="F10" s="6">
        <f>D10-E10</f>
        <v>-33120</v>
      </c>
    </row>
    <row r="11" spans="1:6" ht="16.5">
      <c r="A11" s="1">
        <v>2</v>
      </c>
      <c r="B11" s="1">
        <v>144</v>
      </c>
      <c r="C11" s="2">
        <v>1.19</v>
      </c>
      <c r="D11" s="1">
        <f t="shared" si="0"/>
        <v>175680</v>
      </c>
      <c r="E11" s="1">
        <f aca="true" t="shared" si="1" ref="E11:E18">B11*1000*C11</f>
        <v>171360</v>
      </c>
      <c r="F11" s="6">
        <f aca="true" t="shared" si="2" ref="F11:F18">D11-E11</f>
        <v>4320</v>
      </c>
    </row>
    <row r="12" spans="1:6" ht="16.5">
      <c r="A12" s="1">
        <v>3</v>
      </c>
      <c r="B12" s="1">
        <v>144</v>
      </c>
      <c r="C12" s="2">
        <v>0.97</v>
      </c>
      <c r="D12" s="1">
        <f t="shared" si="0"/>
        <v>175680</v>
      </c>
      <c r="E12" s="1">
        <f t="shared" si="1"/>
        <v>139680</v>
      </c>
      <c r="F12" s="1">
        <f t="shared" si="2"/>
        <v>36000</v>
      </c>
    </row>
    <row r="13" spans="1:6" ht="16.5">
      <c r="A13" s="1">
        <v>4</v>
      </c>
      <c r="B13" s="1">
        <v>96</v>
      </c>
      <c r="C13" s="2">
        <v>1.45</v>
      </c>
      <c r="D13" s="1">
        <f t="shared" si="0"/>
        <v>117120</v>
      </c>
      <c r="E13" s="1">
        <f t="shared" si="1"/>
        <v>139200</v>
      </c>
      <c r="F13" s="6">
        <f t="shared" si="2"/>
        <v>-22080</v>
      </c>
    </row>
    <row r="14" spans="1:6" ht="16.5">
      <c r="A14" s="1">
        <v>5</v>
      </c>
      <c r="B14" s="1">
        <v>96</v>
      </c>
      <c r="C14" s="2">
        <v>1.19</v>
      </c>
      <c r="D14" s="1">
        <f t="shared" si="0"/>
        <v>117120</v>
      </c>
      <c r="E14" s="1">
        <f t="shared" si="1"/>
        <v>114240</v>
      </c>
      <c r="F14" s="6">
        <f t="shared" si="2"/>
        <v>2880</v>
      </c>
    </row>
    <row r="15" spans="1:6" ht="16.5">
      <c r="A15" s="1">
        <v>6</v>
      </c>
      <c r="B15" s="1">
        <v>96</v>
      </c>
      <c r="C15" s="2">
        <v>0.97</v>
      </c>
      <c r="D15" s="1">
        <f t="shared" si="0"/>
        <v>117120</v>
      </c>
      <c r="E15" s="1">
        <f t="shared" si="1"/>
        <v>93120</v>
      </c>
      <c r="F15" s="1">
        <f t="shared" si="2"/>
        <v>24000</v>
      </c>
    </row>
    <row r="16" spans="1:6" ht="16.5">
      <c r="A16" s="1">
        <v>7</v>
      </c>
      <c r="B16" s="1">
        <v>64</v>
      </c>
      <c r="C16" s="2">
        <v>1.45</v>
      </c>
      <c r="D16" s="1">
        <f t="shared" si="0"/>
        <v>78080</v>
      </c>
      <c r="E16" s="1">
        <f t="shared" si="1"/>
        <v>92800</v>
      </c>
      <c r="F16" s="1">
        <f t="shared" si="2"/>
        <v>-14720</v>
      </c>
    </row>
    <row r="17" spans="1:6" ht="16.5">
      <c r="A17" s="1">
        <v>8</v>
      </c>
      <c r="B17" s="1">
        <v>64</v>
      </c>
      <c r="C17" s="2">
        <v>1.19</v>
      </c>
      <c r="D17" s="1">
        <f t="shared" si="0"/>
        <v>78080</v>
      </c>
      <c r="E17" s="1">
        <f t="shared" si="1"/>
        <v>76160</v>
      </c>
      <c r="F17" s="1">
        <f t="shared" si="2"/>
        <v>1920</v>
      </c>
    </row>
    <row r="18" spans="1:6" ht="16.5">
      <c r="A18" s="1">
        <v>9</v>
      </c>
      <c r="B18" s="1">
        <v>64</v>
      </c>
      <c r="C18" s="2">
        <v>0.97</v>
      </c>
      <c r="D18" s="1">
        <f t="shared" si="0"/>
        <v>78080</v>
      </c>
      <c r="E18" s="1">
        <f t="shared" si="1"/>
        <v>62080</v>
      </c>
      <c r="F18" s="1">
        <f t="shared" si="2"/>
        <v>16000</v>
      </c>
    </row>
    <row r="20" spans="1:3" s="3" customFormat="1" ht="15.75">
      <c r="A20" s="3" t="s">
        <v>14</v>
      </c>
      <c r="C20" s="4">
        <v>0.1</v>
      </c>
    </row>
    <row r="22" spans="1:6" ht="16.5">
      <c r="A22" s="1" t="s">
        <v>6</v>
      </c>
      <c r="B22" s="1" t="s">
        <v>0</v>
      </c>
      <c r="C22" s="1" t="s">
        <v>1</v>
      </c>
      <c r="D22" s="1" t="s">
        <v>7</v>
      </c>
      <c r="E22" s="1" t="s">
        <v>13</v>
      </c>
      <c r="F22" s="1" t="s">
        <v>4</v>
      </c>
    </row>
    <row r="23" spans="1:6" ht="16.5">
      <c r="A23" s="1">
        <v>1</v>
      </c>
      <c r="B23" s="1">
        <v>120</v>
      </c>
      <c r="C23" s="2">
        <v>1.32</v>
      </c>
      <c r="D23" s="1">
        <f>$D$2*$D$4*F10+$D$2*$D$5*F11+$D$3*$D$4*F13+$D$3*$D$5*F14</f>
        <v>-12000</v>
      </c>
      <c r="E23" s="1">
        <f>D23/(1+$C$20)</f>
        <v>-10909.090909090908</v>
      </c>
      <c r="F23" s="1">
        <f>B23*1000*$B$7-B23*1000*C23+E23</f>
        <v>-22909.090909090908</v>
      </c>
    </row>
    <row r="24" spans="1:6" ht="16.5">
      <c r="A24" s="1">
        <v>2</v>
      </c>
      <c r="B24" s="1">
        <v>120</v>
      </c>
      <c r="C24" s="2">
        <v>1.08</v>
      </c>
      <c r="D24" s="1">
        <f>$D$2*$D$4*F11+$D$2*$D$5*F12+$D$3*$D$4*F14+$D$3*$D$5*F15</f>
        <v>16800</v>
      </c>
      <c r="E24" s="1">
        <f>D24/(1+$C$20)</f>
        <v>15272.727272727272</v>
      </c>
      <c r="F24" s="1">
        <f>B24*1000*$B$7-B24*1000*C24+E24</f>
        <v>32072.727272727258</v>
      </c>
    </row>
    <row r="25" spans="1:6" ht="16.5">
      <c r="A25" s="1">
        <v>3</v>
      </c>
      <c r="B25" s="1">
        <v>80</v>
      </c>
      <c r="C25" s="2">
        <v>1.32</v>
      </c>
      <c r="D25" s="1">
        <f>$D$2*$D$4*F13+$D$2*$D$5*F14+$D$3*$D$4*F16+$D$3*$D$5*F17</f>
        <v>-8000</v>
      </c>
      <c r="E25" s="1">
        <f>D25/(1+$C$20)</f>
        <v>-7272.727272727272</v>
      </c>
      <c r="F25" s="1">
        <f>B25*1000*$B$7-B25*1000*C25+E25</f>
        <v>-15272.727272727272</v>
      </c>
    </row>
    <row r="26" spans="1:6" ht="16.5">
      <c r="A26" s="1">
        <v>4</v>
      </c>
      <c r="B26" s="1">
        <v>80</v>
      </c>
      <c r="C26" s="2">
        <v>1.08</v>
      </c>
      <c r="D26" s="1">
        <f>$D$2*$D$4*F14+$D$2*$D$5*F15+$D$3*$D$4*F17+$D$3*$D$5*F18</f>
        <v>11200</v>
      </c>
      <c r="E26" s="1">
        <f>D26/(1+$C$20)</f>
        <v>10181.81818181818</v>
      </c>
      <c r="F26" s="1">
        <f>B26*1000*$B$7-B26*1000*C26+E26</f>
        <v>21381.81818181818</v>
      </c>
    </row>
    <row r="27" ht="16.5">
      <c r="F27" s="5"/>
    </row>
    <row r="29" spans="1:6" ht="16.5">
      <c r="A29" s="1" t="s">
        <v>15</v>
      </c>
      <c r="B29" s="1" t="s">
        <v>0</v>
      </c>
      <c r="C29" s="1" t="s">
        <v>1</v>
      </c>
      <c r="D29" s="1" t="s">
        <v>7</v>
      </c>
      <c r="E29" s="1" t="s">
        <v>13</v>
      </c>
      <c r="F29" s="7" t="s">
        <v>34</v>
      </c>
    </row>
    <row r="30" spans="1:6" ht="16.5">
      <c r="A30" s="1">
        <v>1</v>
      </c>
      <c r="B30" s="1">
        <v>100</v>
      </c>
      <c r="C30" s="2">
        <v>1.2</v>
      </c>
      <c r="D30" s="1">
        <f>$D$2*$D$4*F23+$D$2*$D$5*F24+$D$3*$D$4*F25+$D$3*$D$5*F26</f>
        <v>3818.1818181818144</v>
      </c>
      <c r="E30" s="1">
        <f>D30/(1+$C$20)</f>
        <v>3471.0743801652857</v>
      </c>
      <c r="F30" s="6">
        <f>B30*1000*$B$7-B30*1000*C30+E30</f>
        <v>5471.074380165286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1"/>
  <sheetViews>
    <sheetView workbookViewId="0" topLeftCell="A1">
      <selection activeCell="H10" sqref="H10:H19"/>
    </sheetView>
  </sheetViews>
  <sheetFormatPr defaultColWidth="9.00390625" defaultRowHeight="16.5"/>
  <cols>
    <col min="1" max="1" width="12.875" style="0" customWidth="1"/>
    <col min="2" max="2" width="11.875" style="0" bestFit="1" customWidth="1"/>
    <col min="3" max="3" width="9.125" style="0" bestFit="1" customWidth="1"/>
    <col min="4" max="4" width="12.25390625" style="0" bestFit="1" customWidth="1"/>
    <col min="5" max="5" width="13.125" style="0" customWidth="1"/>
    <col min="6" max="6" width="11.125" style="0" bestFit="1" customWidth="1"/>
    <col min="8" max="8" width="14.125" style="0" bestFit="1" customWidth="1"/>
  </cols>
  <sheetData>
    <row r="2" spans="1:4" ht="16.5">
      <c r="A2" s="3" t="s">
        <v>16</v>
      </c>
      <c r="B2" s="3"/>
      <c r="C2" s="3"/>
      <c r="D2" s="3">
        <v>0.5</v>
      </c>
    </row>
    <row r="3" spans="1:4" ht="16.5">
      <c r="A3" s="3" t="s">
        <v>17</v>
      </c>
      <c r="B3" s="3"/>
      <c r="C3" s="3"/>
      <c r="D3" s="3">
        <f>1-D2</f>
        <v>0.5</v>
      </c>
    </row>
    <row r="4" spans="1:4" ht="16.5">
      <c r="A4" s="3" t="s">
        <v>18</v>
      </c>
      <c r="B4" s="3"/>
      <c r="C4" s="3"/>
      <c r="D4" s="3">
        <v>0.5</v>
      </c>
    </row>
    <row r="5" spans="1:4" ht="16.5">
      <c r="A5" s="3" t="s">
        <v>19</v>
      </c>
      <c r="B5" s="3"/>
      <c r="C5" s="3"/>
      <c r="D5" s="3">
        <f>1-D4</f>
        <v>0.5</v>
      </c>
    </row>
    <row r="6" spans="1:4" ht="16.5">
      <c r="A6" s="3"/>
      <c r="B6" s="3"/>
      <c r="C6" s="3"/>
      <c r="D6" s="3"/>
    </row>
    <row r="7" spans="1:4" ht="17.25" thickBot="1">
      <c r="A7" s="3" t="s">
        <v>20</v>
      </c>
      <c r="B7" s="3">
        <v>1.22</v>
      </c>
      <c r="D7" s="3"/>
    </row>
    <row r="8" spans="1:4" ht="17.25" thickBot="1">
      <c r="A8" s="14" t="s">
        <v>32</v>
      </c>
      <c r="B8" s="15">
        <v>1</v>
      </c>
      <c r="D8" s="3"/>
    </row>
    <row r="9" ht="16.5">
      <c r="H9" s="12"/>
    </row>
    <row r="10" spans="1:8" ht="16.5">
      <c r="A10" s="1" t="s">
        <v>21</v>
      </c>
      <c r="B10" s="1" t="s">
        <v>22</v>
      </c>
      <c r="C10" s="1" t="s">
        <v>23</v>
      </c>
      <c r="D10" s="1" t="s">
        <v>24</v>
      </c>
      <c r="E10" s="1" t="s">
        <v>25</v>
      </c>
      <c r="F10" s="1" t="s">
        <v>26</v>
      </c>
      <c r="H10" s="10" t="s">
        <v>49</v>
      </c>
    </row>
    <row r="11" spans="1:8" ht="16.5">
      <c r="A11" s="1">
        <v>1</v>
      </c>
      <c r="B11" s="1">
        <v>144</v>
      </c>
      <c r="C11" s="2">
        <v>1.45</v>
      </c>
      <c r="D11" s="1">
        <f aca="true" t="shared" si="0" ref="D11:D19">B11*1000*$B$7</f>
        <v>175680</v>
      </c>
      <c r="E11" s="9">
        <f>$B$8*100000+(B11-H11)*1000*C11</f>
        <v>163800</v>
      </c>
      <c r="F11" s="1">
        <f aca="true" t="shared" si="1" ref="F11:F19">D11-E11</f>
        <v>11880</v>
      </c>
      <c r="H11" s="11">
        <v>100</v>
      </c>
    </row>
    <row r="12" spans="1:8" ht="16.5">
      <c r="A12" s="1">
        <v>2</v>
      </c>
      <c r="B12" s="1">
        <v>144</v>
      </c>
      <c r="C12" s="2">
        <v>1.19</v>
      </c>
      <c r="D12" s="1">
        <f t="shared" si="0"/>
        <v>175680</v>
      </c>
      <c r="E12" s="9">
        <f>$B$8*100000+(B12-H12)*1000*C12</f>
        <v>152360</v>
      </c>
      <c r="F12" s="1">
        <f t="shared" si="1"/>
        <v>23320</v>
      </c>
      <c r="H12" s="11">
        <v>100</v>
      </c>
    </row>
    <row r="13" spans="1:8" ht="16.5">
      <c r="A13" s="1">
        <v>3</v>
      </c>
      <c r="B13" s="1">
        <v>144</v>
      </c>
      <c r="C13" s="2">
        <v>0.97</v>
      </c>
      <c r="D13" s="1">
        <f t="shared" si="0"/>
        <v>175680</v>
      </c>
      <c r="E13" s="9">
        <f>$B$8*100000+(B13-H13)*1000*C13</f>
        <v>142680</v>
      </c>
      <c r="F13" s="1">
        <f t="shared" si="1"/>
        <v>33000</v>
      </c>
      <c r="H13" s="11">
        <v>100</v>
      </c>
    </row>
    <row r="14" spans="1:8" ht="16.5">
      <c r="A14" s="1">
        <v>4</v>
      </c>
      <c r="B14" s="1">
        <v>96</v>
      </c>
      <c r="C14" s="2">
        <v>1.45</v>
      </c>
      <c r="D14" s="1">
        <f t="shared" si="0"/>
        <v>117120</v>
      </c>
      <c r="E14" s="8">
        <f aca="true" t="shared" si="2" ref="E14:E19">$B$8*100000</f>
        <v>100000</v>
      </c>
      <c r="F14" s="1">
        <f t="shared" si="1"/>
        <v>17120</v>
      </c>
      <c r="H14" s="11">
        <v>100</v>
      </c>
    </row>
    <row r="15" spans="1:8" ht="16.5">
      <c r="A15" s="1">
        <v>5</v>
      </c>
      <c r="B15" s="1">
        <v>96</v>
      </c>
      <c r="C15" s="2">
        <v>1.19</v>
      </c>
      <c r="D15" s="1">
        <f t="shared" si="0"/>
        <v>117120</v>
      </c>
      <c r="E15" s="8">
        <f t="shared" si="2"/>
        <v>100000</v>
      </c>
      <c r="F15" s="1">
        <f t="shared" si="1"/>
        <v>17120</v>
      </c>
      <c r="H15" s="11">
        <v>100</v>
      </c>
    </row>
    <row r="16" spans="1:8" ht="16.5">
      <c r="A16" s="1">
        <v>6</v>
      </c>
      <c r="B16" s="1">
        <v>96</v>
      </c>
      <c r="C16" s="2">
        <v>0.97</v>
      </c>
      <c r="D16" s="1">
        <f t="shared" si="0"/>
        <v>117120</v>
      </c>
      <c r="E16" s="8">
        <f t="shared" si="2"/>
        <v>100000</v>
      </c>
      <c r="F16" s="1">
        <f t="shared" si="1"/>
        <v>17120</v>
      </c>
      <c r="H16" s="11">
        <v>100</v>
      </c>
    </row>
    <row r="17" spans="1:8" ht="16.5">
      <c r="A17" s="1">
        <v>7</v>
      </c>
      <c r="B17" s="1">
        <v>64</v>
      </c>
      <c r="C17" s="2">
        <v>1.45</v>
      </c>
      <c r="D17" s="1">
        <f t="shared" si="0"/>
        <v>78080</v>
      </c>
      <c r="E17" s="8">
        <f t="shared" si="2"/>
        <v>100000</v>
      </c>
      <c r="F17" s="1">
        <f t="shared" si="1"/>
        <v>-21920</v>
      </c>
      <c r="H17" s="11">
        <v>100</v>
      </c>
    </row>
    <row r="18" spans="1:8" ht="16.5">
      <c r="A18" s="1">
        <v>8</v>
      </c>
      <c r="B18" s="1">
        <v>64</v>
      </c>
      <c r="C18" s="2">
        <v>1.19</v>
      </c>
      <c r="D18" s="1">
        <f t="shared" si="0"/>
        <v>78080</v>
      </c>
      <c r="E18" s="8">
        <f t="shared" si="2"/>
        <v>100000</v>
      </c>
      <c r="F18" s="1">
        <f t="shared" si="1"/>
        <v>-21920</v>
      </c>
      <c r="H18" s="11">
        <v>100</v>
      </c>
    </row>
    <row r="19" spans="1:8" ht="16.5">
      <c r="A19" s="1">
        <v>9</v>
      </c>
      <c r="B19" s="1">
        <v>64</v>
      </c>
      <c r="C19" s="2">
        <v>0.97</v>
      </c>
      <c r="D19" s="1">
        <f t="shared" si="0"/>
        <v>78080</v>
      </c>
      <c r="E19" s="8">
        <f t="shared" si="2"/>
        <v>100000</v>
      </c>
      <c r="F19" s="1">
        <f t="shared" si="1"/>
        <v>-21920</v>
      </c>
      <c r="H19" s="11">
        <v>100</v>
      </c>
    </row>
    <row r="21" spans="1:3" s="3" customFormat="1" ht="15.75">
      <c r="A21" s="3" t="s">
        <v>27</v>
      </c>
      <c r="C21" s="4">
        <v>0.1</v>
      </c>
    </row>
    <row r="23" spans="1:6" ht="16.5">
      <c r="A23" s="1" t="s">
        <v>28</v>
      </c>
      <c r="B23" s="1" t="s">
        <v>22</v>
      </c>
      <c r="C23" s="1" t="s">
        <v>23</v>
      </c>
      <c r="D23" s="1" t="s">
        <v>29</v>
      </c>
      <c r="E23" s="1" t="s">
        <v>30</v>
      </c>
      <c r="F23" s="1" t="s">
        <v>26</v>
      </c>
    </row>
    <row r="24" spans="1:6" ht="16.5">
      <c r="A24" s="1">
        <v>1</v>
      </c>
      <c r="B24" s="1">
        <v>120</v>
      </c>
      <c r="C24" s="2">
        <v>1.32</v>
      </c>
      <c r="D24" s="1">
        <f>$D$2*$D$4*F11+$D$2*$D$5*F12+$D$3*$D$4*F14+$D$3*$D$5*F15</f>
        <v>17360</v>
      </c>
      <c r="E24" s="1">
        <f>D24/(1+$C$21)</f>
        <v>15781.81818181818</v>
      </c>
      <c r="F24" s="1">
        <f>B24*1000*$B$7-$B$8*100000-(B24-100)*1000*C24+E24</f>
        <v>35781.81818181818</v>
      </c>
    </row>
    <row r="25" spans="1:6" ht="16.5">
      <c r="A25" s="1">
        <v>2</v>
      </c>
      <c r="B25" s="1">
        <v>120</v>
      </c>
      <c r="C25" s="2">
        <v>1.08</v>
      </c>
      <c r="D25" s="1">
        <f>$D$2*$D$4*F12+$D$2*$D$5*F13+$D$3*$D$4*F15+$D$3*$D$5*F16</f>
        <v>22640</v>
      </c>
      <c r="E25" s="1">
        <f>D25/(1+$C$21)</f>
        <v>20581.81818181818</v>
      </c>
      <c r="F25" s="1">
        <f>B25*1000*$B$7-$B$8*100000-(B25-100)*1000*C25+E25</f>
        <v>45381.81818181818</v>
      </c>
    </row>
    <row r="26" spans="1:6" ht="16.5">
      <c r="A26" s="1">
        <v>3</v>
      </c>
      <c r="B26" s="1">
        <v>80</v>
      </c>
      <c r="C26" s="2">
        <v>1.32</v>
      </c>
      <c r="D26" s="1">
        <f>$D$2*$D$4*F14+$D$2*$D$5*F15+$D$3*$D$4*F17+$D$3*$D$5*F18</f>
        <v>-2400</v>
      </c>
      <c r="E26" s="1">
        <f>D26/(1+$C$21)</f>
        <v>-2181.8181818181815</v>
      </c>
      <c r="F26" s="1">
        <f>B26*1000*$B$7-$B$8*100000+E26</f>
        <v>-4581.818181818182</v>
      </c>
    </row>
    <row r="27" spans="1:6" ht="16.5">
      <c r="A27" s="1">
        <v>4</v>
      </c>
      <c r="B27" s="1">
        <v>80</v>
      </c>
      <c r="C27" s="2">
        <v>1.08</v>
      </c>
      <c r="D27" s="1">
        <f>$D$2*$D$4*F15+$D$2*$D$5*F16+$D$3*$D$4*F18+$D$3*$D$5*F19</f>
        <v>-2400</v>
      </c>
      <c r="E27" s="1">
        <f>D27/(1+$C$21)</f>
        <v>-2181.8181818181815</v>
      </c>
      <c r="F27" s="1">
        <f>B27*1000*$B$7-$B$8*100000+E27</f>
        <v>-4581.818181818182</v>
      </c>
    </row>
    <row r="28" ht="16.5">
      <c r="F28" s="5"/>
    </row>
    <row r="30" spans="1:6" ht="16.5">
      <c r="A30" s="1" t="s">
        <v>31</v>
      </c>
      <c r="B30" s="1" t="s">
        <v>22</v>
      </c>
      <c r="C30" s="1" t="s">
        <v>23</v>
      </c>
      <c r="D30" s="1" t="s">
        <v>29</v>
      </c>
      <c r="E30" s="1" t="s">
        <v>30</v>
      </c>
      <c r="F30" s="7" t="s">
        <v>33</v>
      </c>
    </row>
    <row r="31" spans="1:6" ht="16.5">
      <c r="A31" s="1">
        <v>1</v>
      </c>
      <c r="B31" s="1">
        <v>100</v>
      </c>
      <c r="C31" s="2">
        <v>1.2</v>
      </c>
      <c r="D31" s="1">
        <f>$D$2*$D$4*F24+$D$2*$D$5*F25+$D$3*$D$4*F26+$D$3*$D$5*F27</f>
        <v>18000</v>
      </c>
      <c r="E31" s="1">
        <f>D31/(1+$C$21)</f>
        <v>16363.636363636362</v>
      </c>
      <c r="F31" s="6">
        <f>B31*1000*$B$7-100000*B8+E31</f>
        <v>38363.63636363636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31"/>
  <sheetViews>
    <sheetView tabSelected="1" workbookViewId="0" topLeftCell="A16">
      <selection activeCell="E11" sqref="E11"/>
    </sheetView>
  </sheetViews>
  <sheetFormatPr defaultColWidth="9.00390625" defaultRowHeight="16.5"/>
  <cols>
    <col min="1" max="1" width="12.875" style="0" customWidth="1"/>
    <col min="2" max="2" width="11.875" style="0" bestFit="1" customWidth="1"/>
    <col min="3" max="3" width="9.125" style="0" bestFit="1" customWidth="1"/>
    <col min="4" max="4" width="12.25390625" style="0" bestFit="1" customWidth="1"/>
    <col min="5" max="5" width="13.125" style="0" customWidth="1"/>
    <col min="6" max="6" width="11.125" style="0" bestFit="1" customWidth="1"/>
    <col min="8" max="8" width="23.125" style="0" bestFit="1" customWidth="1"/>
  </cols>
  <sheetData>
    <row r="2" spans="1:4" ht="16.5">
      <c r="A2" s="3" t="s">
        <v>35</v>
      </c>
      <c r="B2" s="3"/>
      <c r="C2" s="3"/>
      <c r="D2" s="3">
        <v>0.5</v>
      </c>
    </row>
    <row r="3" spans="1:4" ht="16.5">
      <c r="A3" s="3" t="s">
        <v>36</v>
      </c>
      <c r="B3" s="3"/>
      <c r="C3" s="3"/>
      <c r="D3" s="3">
        <f>1-D2</f>
        <v>0.5</v>
      </c>
    </row>
    <row r="4" spans="1:4" ht="16.5">
      <c r="A4" s="3" t="s">
        <v>37</v>
      </c>
      <c r="B4" s="3"/>
      <c r="C4" s="3"/>
      <c r="D4" s="3">
        <v>0.5</v>
      </c>
    </row>
    <row r="5" spans="1:4" ht="16.5">
      <c r="A5" s="3" t="s">
        <v>38</v>
      </c>
      <c r="B5" s="3"/>
      <c r="C5" s="3"/>
      <c r="D5" s="3">
        <f>1-D4</f>
        <v>0.5</v>
      </c>
    </row>
    <row r="6" spans="1:4" ht="16.5">
      <c r="A6" s="3"/>
      <c r="B6" s="3"/>
      <c r="C6" s="3"/>
      <c r="D6" s="3"/>
    </row>
    <row r="7" spans="1:2" ht="17.25" thickBot="1">
      <c r="A7" s="3" t="s">
        <v>39</v>
      </c>
      <c r="B7" s="3">
        <v>1.22</v>
      </c>
    </row>
    <row r="8" spans="1:5" ht="17.25" thickBot="1">
      <c r="A8" s="14" t="s">
        <v>32</v>
      </c>
      <c r="B8" s="15">
        <v>1</v>
      </c>
      <c r="C8" s="13"/>
      <c r="D8" s="14" t="s">
        <v>48</v>
      </c>
      <c r="E8" s="16">
        <v>10000</v>
      </c>
    </row>
    <row r="10" spans="1:8" ht="16.5">
      <c r="A10" s="1" t="s">
        <v>40</v>
      </c>
      <c r="B10" s="1" t="s">
        <v>41</v>
      </c>
      <c r="C10" s="1" t="s">
        <v>42</v>
      </c>
      <c r="D10" s="1" t="s">
        <v>43</v>
      </c>
      <c r="E10" s="1" t="s">
        <v>44</v>
      </c>
      <c r="F10" s="1" t="s">
        <v>45</v>
      </c>
      <c r="H10" s="10" t="s">
        <v>52</v>
      </c>
    </row>
    <row r="11" spans="1:8" ht="16.5">
      <c r="A11" s="1">
        <v>1</v>
      </c>
      <c r="B11" s="1">
        <v>144</v>
      </c>
      <c r="C11" s="2">
        <v>1.45</v>
      </c>
      <c r="D11" s="1">
        <f aca="true" t="shared" si="0" ref="D11:D19">B11*1000*$B$7</f>
        <v>175680</v>
      </c>
      <c r="E11" s="9">
        <f>$B$8*100000+(B11-100)*1000*C11</f>
        <v>163800</v>
      </c>
      <c r="F11" s="1">
        <f aca="true" t="shared" si="1" ref="F11:F19">D11-E11</f>
        <v>11880</v>
      </c>
      <c r="H11" s="17" t="s">
        <v>51</v>
      </c>
    </row>
    <row r="12" spans="1:8" ht="16.5">
      <c r="A12" s="1">
        <v>2</v>
      </c>
      <c r="B12" s="1">
        <v>144</v>
      </c>
      <c r="C12" s="2">
        <v>1.19</v>
      </c>
      <c r="D12" s="1">
        <f t="shared" si="0"/>
        <v>175680</v>
      </c>
      <c r="E12" s="9">
        <f>$B$8*100000+(B12-100)*1000*C12</f>
        <v>152360</v>
      </c>
      <c r="F12" s="1">
        <f t="shared" si="1"/>
        <v>23320</v>
      </c>
      <c r="H12" s="17" t="s">
        <v>51</v>
      </c>
    </row>
    <row r="13" spans="1:8" ht="16.5">
      <c r="A13" s="1">
        <v>3</v>
      </c>
      <c r="B13" s="1">
        <v>144</v>
      </c>
      <c r="C13" s="2">
        <v>0.97</v>
      </c>
      <c r="D13" s="1">
        <f t="shared" si="0"/>
        <v>175680</v>
      </c>
      <c r="E13" s="9">
        <f>$B$8*100000+(B13-100)*1000*C13</f>
        <v>142680</v>
      </c>
      <c r="F13" s="1">
        <f t="shared" si="1"/>
        <v>33000</v>
      </c>
      <c r="H13" s="17" t="s">
        <v>50</v>
      </c>
    </row>
    <row r="14" spans="1:8" ht="16.5">
      <c r="A14" s="1">
        <v>4</v>
      </c>
      <c r="B14" s="1">
        <v>96</v>
      </c>
      <c r="C14" s="2">
        <v>1.45</v>
      </c>
      <c r="D14" s="1">
        <f t="shared" si="0"/>
        <v>117120</v>
      </c>
      <c r="E14" s="8">
        <f aca="true" t="shared" si="2" ref="E14:E19">$B$8*B14*1000</f>
        <v>96000</v>
      </c>
      <c r="F14" s="1">
        <f t="shared" si="1"/>
        <v>21120</v>
      </c>
      <c r="H14" s="17" t="s">
        <v>50</v>
      </c>
    </row>
    <row r="15" spans="1:8" ht="16.5">
      <c r="A15" s="1">
        <v>5</v>
      </c>
      <c r="B15" s="1">
        <v>96</v>
      </c>
      <c r="C15" s="2">
        <v>1.19</v>
      </c>
      <c r="D15" s="1">
        <f t="shared" si="0"/>
        <v>117120</v>
      </c>
      <c r="E15" s="8">
        <f t="shared" si="2"/>
        <v>96000</v>
      </c>
      <c r="F15" s="1">
        <f t="shared" si="1"/>
        <v>21120</v>
      </c>
      <c r="H15" s="17" t="s">
        <v>50</v>
      </c>
    </row>
    <row r="16" spans="1:8" ht="16.5">
      <c r="A16" s="1">
        <v>6</v>
      </c>
      <c r="B16" s="1">
        <v>96</v>
      </c>
      <c r="C16" s="2">
        <v>0.97</v>
      </c>
      <c r="D16" s="1">
        <f t="shared" si="0"/>
        <v>117120</v>
      </c>
      <c r="E16" s="8">
        <f t="shared" si="2"/>
        <v>96000</v>
      </c>
      <c r="F16" s="1">
        <f t="shared" si="1"/>
        <v>21120</v>
      </c>
      <c r="H16" s="17" t="s">
        <v>50</v>
      </c>
    </row>
    <row r="17" spans="1:8" ht="16.5">
      <c r="A17" s="1">
        <v>7</v>
      </c>
      <c r="B17" s="1">
        <v>64</v>
      </c>
      <c r="C17" s="2">
        <v>1.45</v>
      </c>
      <c r="D17" s="1">
        <f t="shared" si="0"/>
        <v>78080</v>
      </c>
      <c r="E17" s="8">
        <f t="shared" si="2"/>
        <v>64000</v>
      </c>
      <c r="F17" s="1">
        <f t="shared" si="1"/>
        <v>14080</v>
      </c>
      <c r="H17" s="17" t="s">
        <v>50</v>
      </c>
    </row>
    <row r="18" spans="1:8" ht="16.5">
      <c r="A18" s="1">
        <v>8</v>
      </c>
      <c r="B18" s="1">
        <v>64</v>
      </c>
      <c r="C18" s="2">
        <v>1.19</v>
      </c>
      <c r="D18" s="1">
        <f t="shared" si="0"/>
        <v>78080</v>
      </c>
      <c r="E18" s="8">
        <f t="shared" si="2"/>
        <v>64000</v>
      </c>
      <c r="F18" s="1">
        <f t="shared" si="1"/>
        <v>14080</v>
      </c>
      <c r="H18" s="17" t="s">
        <v>50</v>
      </c>
    </row>
    <row r="19" spans="1:8" ht="16.5">
      <c r="A19" s="1">
        <v>9</v>
      </c>
      <c r="B19" s="1">
        <v>64</v>
      </c>
      <c r="C19" s="2">
        <v>0.97</v>
      </c>
      <c r="D19" s="1">
        <f t="shared" si="0"/>
        <v>78080</v>
      </c>
      <c r="E19" s="8">
        <f t="shared" si="2"/>
        <v>64000</v>
      </c>
      <c r="F19" s="1">
        <f t="shared" si="1"/>
        <v>14080</v>
      </c>
      <c r="H19" s="17" t="s">
        <v>50</v>
      </c>
    </row>
    <row r="21" spans="1:3" s="3" customFormat="1" ht="15.75">
      <c r="A21" s="3" t="s">
        <v>14</v>
      </c>
      <c r="C21" s="4">
        <v>0.1</v>
      </c>
    </row>
    <row r="23" spans="1:6" ht="16.5">
      <c r="A23" s="1" t="s">
        <v>6</v>
      </c>
      <c r="B23" s="1" t="s">
        <v>41</v>
      </c>
      <c r="C23" s="1" t="s">
        <v>42</v>
      </c>
      <c r="D23" s="1" t="s">
        <v>46</v>
      </c>
      <c r="E23" s="1" t="s">
        <v>47</v>
      </c>
      <c r="F23" s="1" t="s">
        <v>45</v>
      </c>
    </row>
    <row r="24" spans="1:6" ht="16.5">
      <c r="A24" s="1">
        <v>1</v>
      </c>
      <c r="B24" s="1">
        <v>120</v>
      </c>
      <c r="C24" s="2">
        <v>1.32</v>
      </c>
      <c r="D24" s="1">
        <f>$D$2*$D$4*F11+$D$2*$D$5*F12+$D$3*$D$4*F14+$D$3*$D$5*F15</f>
        <v>19360</v>
      </c>
      <c r="E24" s="1">
        <f>D24/(1+$C$21)</f>
        <v>17600</v>
      </c>
      <c r="F24" s="1">
        <f>B24*1000*$B$7-$B$8*100000-(B24-100)*1000*C24+E24</f>
        <v>37600</v>
      </c>
    </row>
    <row r="25" spans="1:6" ht="16.5">
      <c r="A25" s="1">
        <v>2</v>
      </c>
      <c r="B25" s="1">
        <v>120</v>
      </c>
      <c r="C25" s="2">
        <v>1.08</v>
      </c>
      <c r="D25" s="1">
        <f>$D$2*$D$4*F12+$D$2*$D$5*F13+$D$3*$D$4*F15+$D$3*$D$5*F16</f>
        <v>24640</v>
      </c>
      <c r="E25" s="1">
        <f>D25/(1+$C$21)</f>
        <v>22400</v>
      </c>
      <c r="F25" s="1">
        <f>B25*1000*$B$7-$B$8*100000-(B25-100)*1000*C25+E25</f>
        <v>47200</v>
      </c>
    </row>
    <row r="26" spans="1:6" ht="16.5">
      <c r="A26" s="1">
        <v>3</v>
      </c>
      <c r="B26" s="1">
        <v>80</v>
      </c>
      <c r="C26" s="2">
        <v>1.32</v>
      </c>
      <c r="D26" s="1">
        <f>$D$2*$D$4*F14+$D$2*$D$5*F15+$D$3*$D$4*F17+$D$3*$D$5*F18</f>
        <v>17600</v>
      </c>
      <c r="E26" s="1">
        <f>D26/(1+$C$21)</f>
        <v>15999.999999999998</v>
      </c>
      <c r="F26" s="1">
        <f>B26*1000*$B$7-$B$8*B26*1000+E26</f>
        <v>33600</v>
      </c>
    </row>
    <row r="27" spans="1:6" ht="16.5">
      <c r="A27" s="1">
        <v>4</v>
      </c>
      <c r="B27" s="1">
        <v>80</v>
      </c>
      <c r="C27" s="2">
        <v>1.08</v>
      </c>
      <c r="D27" s="1">
        <f>$D$2*$D$4*F15+$D$2*$D$5*F16+$D$3*$D$4*F18+$D$3*$D$5*F19</f>
        <v>17600</v>
      </c>
      <c r="E27" s="1">
        <f>D27/(1+$C$21)</f>
        <v>15999.999999999998</v>
      </c>
      <c r="F27" s="1">
        <f>B27*1000*$B$7-$B$8*B27*1000+E27</f>
        <v>33600</v>
      </c>
    </row>
    <row r="28" ht="16.5">
      <c r="F28" s="5"/>
    </row>
    <row r="30" spans="1:6" ht="16.5">
      <c r="A30" s="1" t="s">
        <v>15</v>
      </c>
      <c r="B30" s="1" t="s">
        <v>41</v>
      </c>
      <c r="C30" s="1" t="s">
        <v>42</v>
      </c>
      <c r="D30" s="1" t="s">
        <v>46</v>
      </c>
      <c r="E30" s="1" t="s">
        <v>47</v>
      </c>
      <c r="F30" s="7" t="s">
        <v>33</v>
      </c>
    </row>
    <row r="31" spans="1:6" ht="16.5">
      <c r="A31" s="1">
        <v>1</v>
      </c>
      <c r="B31" s="1">
        <v>100</v>
      </c>
      <c r="C31" s="2">
        <v>1.2</v>
      </c>
      <c r="D31" s="1">
        <f>$D$2*$D$4*F24+$D$2*$D$5*F25+$D$3*$D$4*F26+$D$3*$D$5*F27</f>
        <v>38000</v>
      </c>
      <c r="E31" s="1">
        <f>D31/(1+$C$21)</f>
        <v>34545.454545454544</v>
      </c>
      <c r="F31" s="6">
        <f>B31*1000*$B$7-100000*B8+E31-E8</f>
        <v>46545.454545454544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 Ting</dc:creator>
  <cp:keywords/>
  <dc:description/>
  <cp:lastModifiedBy>Eric Ting</cp:lastModifiedBy>
  <dcterms:created xsi:type="dcterms:W3CDTF">2010-04-08T03:27:24Z</dcterms:created>
  <dcterms:modified xsi:type="dcterms:W3CDTF">2011-04-08T00:15:43Z</dcterms:modified>
  <cp:category/>
  <cp:version/>
  <cp:contentType/>
  <cp:contentStatus/>
</cp:coreProperties>
</file>