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1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<sst xmlns="http://schemas.openxmlformats.org/spreadsheetml/2006/main" count="33" uniqueCount="29">
  <si>
    <t>年度</t>
  </si>
  <si>
    <t>每年現金流量</t>
  </si>
  <si>
    <t>累積現金流量</t>
  </si>
  <si>
    <t>WACC =</t>
  </si>
  <si>
    <t>現值因子</t>
  </si>
  <si>
    <t>現值</t>
  </si>
  <si>
    <t>NPV=</t>
  </si>
  <si>
    <t>&lt;12.25%</t>
  </si>
  <si>
    <t>累計</t>
  </si>
  <si>
    <r>
      <t xml:space="preserve">Page 245 </t>
    </r>
    <r>
      <rPr>
        <b/>
        <sz val="12"/>
        <rFont val="新細明體"/>
        <family val="1"/>
      </rPr>
      <t>台華公司擴廠計畫</t>
    </r>
  </si>
  <si>
    <t>PP =</t>
  </si>
  <si>
    <t>IRR =</t>
  </si>
  <si>
    <t>PI =</t>
  </si>
  <si>
    <t>DPP =</t>
  </si>
  <si>
    <r>
      <t xml:space="preserve">Page 245 </t>
    </r>
    <r>
      <rPr>
        <b/>
        <sz val="12"/>
        <rFont val="新細明體"/>
        <family val="1"/>
      </rPr>
      <t>台華公司擴廠計畫</t>
    </r>
  </si>
  <si>
    <t>WACC =</t>
  </si>
  <si>
    <t>年度</t>
  </si>
  <si>
    <t>每年現金流量</t>
  </si>
  <si>
    <t>累積現金流量</t>
  </si>
  <si>
    <t>PP =</t>
  </si>
  <si>
    <t>DPP =</t>
  </si>
  <si>
    <t>現值因子</t>
  </si>
  <si>
    <t>現值</t>
  </si>
  <si>
    <t>累計</t>
  </si>
  <si>
    <t>NPV=</t>
  </si>
  <si>
    <t>IRR =</t>
  </si>
  <si>
    <t>&lt;12.25%</t>
  </si>
  <si>
    <t>PI =</t>
  </si>
  <si>
    <t>&gt;6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</si>
</sst>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.00_ "/>
    <numFmt numFmtId="180" formatCode="0.000_ "/>
    <numFmt numFmtId="181" formatCode="0.0000_ "/>
    <numFmt numFmtId="182" formatCode="_-* #,##0.000_-;\-* #,##0.000_-;_-* &quot;-&quot;???_-;_-@_-"/>
    <numFmt numFmtId="183" formatCode="_-* #,##0.00_-;\-* #,##0.00_-;_-* &quot;-&quot;???_-;_-@_-"/>
    <numFmt numFmtId="184" formatCode="_-* #,##0.0_-;\-* #,##0.0_-;_-* &quot;-&quot;???_-;_-@_-"/>
    <numFmt numFmtId="185" formatCode="_-* #,##0_-;\-* #,##0_-;_-* &quot;-&quot;???_-;_-@_-"/>
  </numFmts>
  <fonts count="6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name val="Arial"/>
      <family val="2"/>
    </font>
    <font>
      <sz val="12"/>
      <color indexed="10"/>
      <name val="新細明體"/>
      <family val="1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15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5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160" zoomScaleNormal="160" workbookViewId="0" topLeftCell="A7">
      <selection activeCell="B3" sqref="B3"/>
    </sheetView>
  </sheetViews>
  <sheetFormatPr defaultColWidth="9.00390625" defaultRowHeight="16.5"/>
  <cols>
    <col min="1" max="1" width="12.00390625" style="2" customWidth="1"/>
    <col min="2" max="2" width="16.625" style="2" customWidth="1"/>
    <col min="3" max="3" width="17.25390625" style="2" customWidth="1"/>
    <col min="4" max="4" width="17.75390625" style="2" customWidth="1"/>
    <col min="5" max="5" width="15.125" style="2" customWidth="1"/>
  </cols>
  <sheetData>
    <row r="1" ht="16.5">
      <c r="A1" s="2" t="s">
        <v>14</v>
      </c>
    </row>
    <row r="3" spans="1:2" ht="16.5">
      <c r="A3" s="2" t="s">
        <v>15</v>
      </c>
      <c r="B3" s="7">
        <v>0.285</v>
      </c>
    </row>
    <row r="5" spans="1:3" ht="16.5">
      <c r="A5" s="5" t="s">
        <v>16</v>
      </c>
      <c r="B5" s="5" t="s">
        <v>17</v>
      </c>
      <c r="C5" s="5" t="s">
        <v>18</v>
      </c>
    </row>
    <row r="6" spans="1:3" ht="16.5">
      <c r="A6" s="6">
        <v>0</v>
      </c>
      <c r="B6" s="3">
        <v>-15000</v>
      </c>
      <c r="C6" s="4">
        <f>B6</f>
        <v>-15000</v>
      </c>
    </row>
    <row r="7" spans="1:3" ht="16.5">
      <c r="A7" s="6">
        <v>1</v>
      </c>
      <c r="B7" s="3">
        <v>5000</v>
      </c>
      <c r="C7" s="4">
        <f>C6+B7</f>
        <v>-10000</v>
      </c>
    </row>
    <row r="8" spans="1:3" ht="16.5">
      <c r="A8" s="6">
        <v>2</v>
      </c>
      <c r="B8" s="3">
        <v>6000</v>
      </c>
      <c r="C8" s="4">
        <f>C7+B8</f>
        <v>-4000</v>
      </c>
    </row>
    <row r="9" spans="1:3" ht="16.5">
      <c r="A9" s="6">
        <v>3</v>
      </c>
      <c r="B9" s="3">
        <v>8000</v>
      </c>
      <c r="C9" s="4">
        <f>C8+B9</f>
        <v>4000</v>
      </c>
    </row>
    <row r="10" spans="1:3" ht="16.5">
      <c r="A10" s="6">
        <v>4</v>
      </c>
      <c r="B10" s="3">
        <v>10000</v>
      </c>
      <c r="C10" s="4">
        <f>C9+B10</f>
        <v>14000</v>
      </c>
    </row>
    <row r="12" spans="1:6" ht="16.5">
      <c r="A12" s="9" t="s">
        <v>19</v>
      </c>
      <c r="B12" s="11" t="e">
        <f>4+(-C10/#REF!)</f>
        <v>#REF!</v>
      </c>
      <c r="D12" s="9" t="s">
        <v>20</v>
      </c>
      <c r="E12" s="9">
        <f>6</f>
        <v>6</v>
      </c>
      <c r="F12" s="8"/>
    </row>
    <row r="14" spans="1:5" ht="16.5">
      <c r="A14" s="5" t="s">
        <v>16</v>
      </c>
      <c r="B14" s="5" t="s">
        <v>17</v>
      </c>
      <c r="C14" s="1" t="s">
        <v>21</v>
      </c>
      <c r="D14" s="1" t="s">
        <v>22</v>
      </c>
      <c r="E14" s="1" t="s">
        <v>23</v>
      </c>
    </row>
    <row r="15" spans="1:5" ht="16.5">
      <c r="A15" s="6">
        <v>0</v>
      </c>
      <c r="B15" s="3">
        <v>-15000</v>
      </c>
      <c r="C15" s="12">
        <f>POWER((1+$B$3),-A15)</f>
        <v>1</v>
      </c>
      <c r="D15" s="13">
        <f>B15*C15</f>
        <v>-15000</v>
      </c>
      <c r="E15" s="13">
        <f>D15</f>
        <v>-15000</v>
      </c>
    </row>
    <row r="16" spans="1:5" ht="16.5">
      <c r="A16" s="6">
        <v>1</v>
      </c>
      <c r="B16" s="3">
        <v>5000</v>
      </c>
      <c r="C16" s="12">
        <f>POWER((1+$B$3),-A16)</f>
        <v>0.7782101167315175</v>
      </c>
      <c r="D16" s="13">
        <f>B16*C16</f>
        <v>3891.0505836575876</v>
      </c>
      <c r="E16" s="13">
        <f>E15+D16</f>
        <v>-11108.949416342413</v>
      </c>
    </row>
    <row r="17" spans="1:5" ht="16.5">
      <c r="A17" s="6">
        <v>2</v>
      </c>
      <c r="B17" s="3">
        <v>6000</v>
      </c>
      <c r="C17" s="12">
        <f>POWER((1+$B$3),-A17)</f>
        <v>0.6056109857832822</v>
      </c>
      <c r="D17" s="13">
        <f>B17*C17</f>
        <v>3633.665914699693</v>
      </c>
      <c r="E17" s="13">
        <f>E16+D17</f>
        <v>-7475.28350164272</v>
      </c>
    </row>
    <row r="18" spans="1:5" ht="16.5">
      <c r="A18" s="6">
        <v>3</v>
      </c>
      <c r="B18" s="3">
        <v>8000</v>
      </c>
      <c r="C18" s="12">
        <f>POWER((1+$B$3),-A18)</f>
        <v>0.4712925959402975</v>
      </c>
      <c r="D18" s="13">
        <f>B18*C18</f>
        <v>3770.34076752238</v>
      </c>
      <c r="E18" s="13">
        <f>E17+D18</f>
        <v>-3704.94273412034</v>
      </c>
    </row>
    <row r="19" spans="1:5" ht="16.5">
      <c r="A19" s="6">
        <v>4</v>
      </c>
      <c r="B19" s="3">
        <v>10000</v>
      </c>
      <c r="C19" s="12">
        <f>POWER((1+$B$3),-A19)</f>
        <v>0.36676466610139885</v>
      </c>
      <c r="D19" s="13">
        <f>B19*C19</f>
        <v>3667.6466610139887</v>
      </c>
      <c r="E19" s="13">
        <f>E18+D19</f>
        <v>-37.29607310635129</v>
      </c>
    </row>
    <row r="20" spans="3:4" ht="16.5">
      <c r="C20" s="9" t="s">
        <v>24</v>
      </c>
      <c r="D20" s="10">
        <f>SUM(D15:D19)</f>
        <v>-37.29607310635129</v>
      </c>
    </row>
    <row r="22" spans="1:3" ht="16.5">
      <c r="A22" s="9" t="s">
        <v>25</v>
      </c>
      <c r="B22" s="14">
        <v>0.08053</v>
      </c>
      <c r="C22" s="2" t="s">
        <v>26</v>
      </c>
    </row>
    <row r="24" spans="1:2" ht="16.5">
      <c r="A24" s="9" t="s">
        <v>27</v>
      </c>
      <c r="B24" s="11">
        <f>SUM(D16:D19)/-D15</f>
        <v>0.9975135951262432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60" zoomScaleNormal="160" workbookViewId="0" topLeftCell="A1">
      <selection activeCell="C6" sqref="C6"/>
    </sheetView>
  </sheetViews>
  <sheetFormatPr defaultColWidth="9.00390625" defaultRowHeight="16.5"/>
  <cols>
    <col min="1" max="1" width="12.00390625" style="2" customWidth="1"/>
    <col min="2" max="2" width="16.625" style="2" customWidth="1"/>
    <col min="3" max="3" width="17.25390625" style="2" customWidth="1"/>
    <col min="4" max="4" width="17.75390625" style="2" customWidth="1"/>
    <col min="5" max="5" width="15.125" style="2" customWidth="1"/>
  </cols>
  <sheetData>
    <row r="1" ht="16.5">
      <c r="A1" s="2" t="s">
        <v>9</v>
      </c>
    </row>
    <row r="3" spans="1:2" ht="16.5">
      <c r="A3" s="2" t="s">
        <v>3</v>
      </c>
      <c r="B3" s="7">
        <v>0.1225</v>
      </c>
    </row>
    <row r="5" spans="1:3" ht="16.5">
      <c r="A5" s="5" t="s">
        <v>0</v>
      </c>
      <c r="B5" s="5" t="s">
        <v>1</v>
      </c>
      <c r="C5" s="5" t="s">
        <v>2</v>
      </c>
    </row>
    <row r="6" spans="1:3" ht="16.5">
      <c r="A6" s="6">
        <v>0</v>
      </c>
      <c r="B6" s="3">
        <v>-30000000</v>
      </c>
      <c r="C6" s="4">
        <f>B6</f>
        <v>-30000000</v>
      </c>
    </row>
    <row r="7" spans="1:3" ht="16.5">
      <c r="A7" s="6">
        <v>1</v>
      </c>
      <c r="B7" s="3">
        <v>6500000</v>
      </c>
      <c r="C7" s="4">
        <f aca="true" t="shared" si="0" ref="C7:C12">C6+B7</f>
        <v>-23500000</v>
      </c>
    </row>
    <row r="8" spans="1:3" ht="16.5">
      <c r="A8" s="6">
        <v>2</v>
      </c>
      <c r="B8" s="3">
        <v>6500000</v>
      </c>
      <c r="C8" s="4">
        <f t="shared" si="0"/>
        <v>-17000000</v>
      </c>
    </row>
    <row r="9" spans="1:3" ht="16.5">
      <c r="A9" s="6">
        <v>3</v>
      </c>
      <c r="B9" s="3">
        <v>6500000</v>
      </c>
      <c r="C9" s="4">
        <f t="shared" si="0"/>
        <v>-10500000</v>
      </c>
    </row>
    <row r="10" spans="1:3" ht="16.5">
      <c r="A10" s="6">
        <v>4</v>
      </c>
      <c r="B10" s="3">
        <v>6500000</v>
      </c>
      <c r="C10" s="4">
        <f t="shared" si="0"/>
        <v>-4000000</v>
      </c>
    </row>
    <row r="11" spans="1:3" ht="16.5">
      <c r="A11" s="6">
        <v>5</v>
      </c>
      <c r="B11" s="3">
        <v>6500000</v>
      </c>
      <c r="C11" s="4">
        <f t="shared" si="0"/>
        <v>2500000</v>
      </c>
    </row>
    <row r="12" spans="1:3" ht="16.5">
      <c r="A12" s="6">
        <v>6</v>
      </c>
      <c r="B12" s="3">
        <v>6500000</v>
      </c>
      <c r="C12" s="4">
        <f t="shared" si="0"/>
        <v>9000000</v>
      </c>
    </row>
    <row r="14" spans="1:6" ht="16.5">
      <c r="A14" s="9" t="s">
        <v>10</v>
      </c>
      <c r="B14" s="11">
        <f>4+(-C10/B11)</f>
        <v>4.615384615384615</v>
      </c>
      <c r="D14" s="9" t="s">
        <v>13</v>
      </c>
      <c r="E14" s="9" t="s">
        <v>28</v>
      </c>
      <c r="F14" s="8"/>
    </row>
    <row r="16" spans="1:5" ht="16.5">
      <c r="A16" s="5" t="s">
        <v>0</v>
      </c>
      <c r="B16" s="5" t="s">
        <v>1</v>
      </c>
      <c r="C16" s="1" t="s">
        <v>4</v>
      </c>
      <c r="D16" s="1" t="s">
        <v>5</v>
      </c>
      <c r="E16" s="1" t="s">
        <v>8</v>
      </c>
    </row>
    <row r="17" spans="1:5" ht="16.5">
      <c r="A17" s="6">
        <v>0</v>
      </c>
      <c r="B17" s="3">
        <v>-30000000</v>
      </c>
      <c r="C17" s="12">
        <f aca="true" t="shared" si="1" ref="C17:C23">POWER((1+$B$3),-A17)</f>
        <v>1</v>
      </c>
      <c r="D17" s="13">
        <f>B17*C17</f>
        <v>-30000000</v>
      </c>
      <c r="E17" s="13">
        <f>D17</f>
        <v>-30000000</v>
      </c>
    </row>
    <row r="18" spans="1:5" ht="16.5">
      <c r="A18" s="6">
        <v>1</v>
      </c>
      <c r="B18" s="3">
        <v>6500000</v>
      </c>
      <c r="C18" s="12">
        <f t="shared" si="1"/>
        <v>0.8908685968819599</v>
      </c>
      <c r="D18" s="13">
        <f aca="true" t="shared" si="2" ref="D18:D23">B18*C18</f>
        <v>5790645.879732739</v>
      </c>
      <c r="E18" s="13">
        <f aca="true" t="shared" si="3" ref="E18:E23">E17+D18</f>
        <v>-24209354.12026726</v>
      </c>
    </row>
    <row r="19" spans="1:5" ht="16.5">
      <c r="A19" s="6">
        <v>2</v>
      </c>
      <c r="B19" s="3">
        <v>6500000</v>
      </c>
      <c r="C19" s="12">
        <f t="shared" si="1"/>
        <v>0.7936468569104319</v>
      </c>
      <c r="D19" s="13">
        <f t="shared" si="2"/>
        <v>5158704.569917807</v>
      </c>
      <c r="E19" s="13">
        <f t="shared" si="3"/>
        <v>-19050649.55034945</v>
      </c>
    </row>
    <row r="20" spans="1:5" ht="16.5">
      <c r="A20" s="6">
        <v>3</v>
      </c>
      <c r="B20" s="3">
        <v>6500000</v>
      </c>
      <c r="C20" s="12">
        <f t="shared" si="1"/>
        <v>0.7070350618355741</v>
      </c>
      <c r="D20" s="13">
        <f t="shared" si="2"/>
        <v>4595727.901931232</v>
      </c>
      <c r="E20" s="13">
        <f t="shared" si="3"/>
        <v>-14454921.64841822</v>
      </c>
    </row>
    <row r="21" spans="1:5" ht="16.5">
      <c r="A21" s="6">
        <v>4</v>
      </c>
      <c r="B21" s="3">
        <v>6500000</v>
      </c>
      <c r="C21" s="12">
        <f t="shared" si="1"/>
        <v>0.6298753334838075</v>
      </c>
      <c r="D21" s="13">
        <f t="shared" si="2"/>
        <v>4094189.667644749</v>
      </c>
      <c r="E21" s="13">
        <f t="shared" si="3"/>
        <v>-10360731.980773471</v>
      </c>
    </row>
    <row r="22" spans="1:5" ht="16.5">
      <c r="A22" s="6">
        <v>5</v>
      </c>
      <c r="B22" s="3">
        <v>6500000</v>
      </c>
      <c r="C22" s="12">
        <f t="shared" si="1"/>
        <v>0.5611361545512761</v>
      </c>
      <c r="D22" s="13">
        <f t="shared" si="2"/>
        <v>3647385.0045832945</v>
      </c>
      <c r="E22" s="13">
        <f t="shared" si="3"/>
        <v>-6713346.976190177</v>
      </c>
    </row>
    <row r="23" spans="1:5" ht="16.5">
      <c r="A23" s="6">
        <v>6</v>
      </c>
      <c r="B23" s="3">
        <v>6500000</v>
      </c>
      <c r="C23" s="12">
        <f t="shared" si="1"/>
        <v>0.4998985786648339</v>
      </c>
      <c r="D23" s="13">
        <f t="shared" si="2"/>
        <v>3249340.7613214203</v>
      </c>
      <c r="E23" s="13">
        <f t="shared" si="3"/>
        <v>-3464006.2148687565</v>
      </c>
    </row>
    <row r="24" spans="3:4" ht="16.5">
      <c r="C24" s="9" t="s">
        <v>6</v>
      </c>
      <c r="D24" s="10">
        <f>SUM(D17:D23)</f>
        <v>-3464006.2148687565</v>
      </c>
    </row>
    <row r="26" spans="1:3" ht="16.5">
      <c r="A26" s="9" t="s">
        <v>11</v>
      </c>
      <c r="B26" s="14">
        <v>0.08053</v>
      </c>
      <c r="C26" s="2" t="s">
        <v>7</v>
      </c>
    </row>
    <row r="28" spans="1:2" ht="16.5">
      <c r="A28" s="9" t="s">
        <v>12</v>
      </c>
      <c r="B28" s="11">
        <f>SUM(D18:D23)/-D17</f>
        <v>0.8845331261710415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Eric Ting</cp:lastModifiedBy>
  <dcterms:created xsi:type="dcterms:W3CDTF">2006-12-12T00:35:20Z</dcterms:created>
  <dcterms:modified xsi:type="dcterms:W3CDTF">2008-12-05T00:47:53Z</dcterms:modified>
  <cp:category/>
  <cp:version/>
  <cp:contentType/>
  <cp:contentStatus/>
</cp:coreProperties>
</file>