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640" activeTab="0"/>
  </bookViews>
  <sheets>
    <sheet name="黑色塑膠袋" sheetId="1" r:id="rId1"/>
    <sheet name="黑色塑膠袋去季性迴歸輸出" sheetId="2" r:id="rId2"/>
    <sheet name="透明塑膠袋" sheetId="3" r:id="rId3"/>
    <sheet name="透明塑膠袋去季性迴歸輸出" sheetId="4" r:id="rId4"/>
    <sheet name="黑色塑膠袋與透明塑膠袋需求預測圖" sheetId="5" r:id="rId5"/>
  </sheets>
  <definedNames/>
  <calcPr fullCalcOnLoad="1"/>
</workbook>
</file>

<file path=xl/sharedStrings.xml><?xml version="1.0" encoding="utf-8"?>
<sst xmlns="http://schemas.openxmlformats.org/spreadsheetml/2006/main" count="95" uniqueCount="46">
  <si>
    <t>年</t>
  </si>
  <si>
    <t>季</t>
  </si>
  <si>
    <t>黑色塑膠需求(千磅)，Dt</t>
  </si>
  <si>
    <t>去除季節性需求</t>
  </si>
  <si>
    <t>季節性因素，St</t>
  </si>
  <si>
    <t>需求預測，Ft</t>
  </si>
  <si>
    <t>摘要輸出</t>
  </si>
  <si>
    <t>迴歸統計</t>
  </si>
  <si>
    <t>R 的倍數</t>
  </si>
  <si>
    <t>R 平方</t>
  </si>
  <si>
    <t>調整的 R 平方</t>
  </si>
  <si>
    <t>標準誤</t>
  </si>
  <si>
    <t>觀察值個數</t>
  </si>
  <si>
    <t>ANOVA</t>
  </si>
  <si>
    <t>迴歸</t>
  </si>
  <si>
    <t>殘差</t>
  </si>
  <si>
    <t>總和</t>
  </si>
  <si>
    <t>截距</t>
  </si>
  <si>
    <t>自由度</t>
  </si>
  <si>
    <t>SS</t>
  </si>
  <si>
    <t>MS</t>
  </si>
  <si>
    <t>F</t>
  </si>
  <si>
    <t>顯著值</t>
  </si>
  <si>
    <t>係數</t>
  </si>
  <si>
    <t>t 統計</t>
  </si>
  <si>
    <t>P-值</t>
  </si>
  <si>
    <t>下限 95%</t>
  </si>
  <si>
    <t>上限 95%</t>
  </si>
  <si>
    <t>下限 95.0%</t>
  </si>
  <si>
    <t>上限 95.0%</t>
  </si>
  <si>
    <t>X 變數 1</t>
  </si>
  <si>
    <t>期(t)</t>
  </si>
  <si>
    <t>Si</t>
  </si>
  <si>
    <t>第1季</t>
  </si>
  <si>
    <t>第2季</t>
  </si>
  <si>
    <t>第3季</t>
  </si>
  <si>
    <t>第4季</t>
  </si>
  <si>
    <t>季節性循環因素:</t>
  </si>
  <si>
    <t>2010~2012需求預測</t>
  </si>
  <si>
    <r>
      <t>去季性因素需求之迴歸式，</t>
    </r>
    <r>
      <rPr>
        <b/>
        <i/>
        <u val="single"/>
        <sz val="12"/>
        <color indexed="8"/>
        <rFont val="新細明體"/>
        <family val="1"/>
      </rPr>
      <t>Dt</t>
    </r>
    <r>
      <rPr>
        <sz val="12"/>
        <color theme="1"/>
        <rFont val="Calibri"/>
        <family val="1"/>
      </rPr>
      <t>=</t>
    </r>
    <r>
      <rPr>
        <b/>
        <sz val="12"/>
        <color indexed="10"/>
        <rFont val="新細明體"/>
        <family val="1"/>
      </rPr>
      <t>2593+227*t</t>
    </r>
  </si>
  <si>
    <r>
      <t>去除季節性需求，</t>
    </r>
    <r>
      <rPr>
        <b/>
        <i/>
        <u val="single"/>
        <sz val="12"/>
        <color indexed="8"/>
        <rFont val="新細明體"/>
        <family val="1"/>
      </rPr>
      <t>Dt</t>
    </r>
  </si>
  <si>
    <t>透明塑膠需求(千磅)，Dt</t>
  </si>
  <si>
    <r>
      <t>去季性因素需求之迴歸式，</t>
    </r>
    <r>
      <rPr>
        <b/>
        <i/>
        <u val="single"/>
        <sz val="12"/>
        <color indexed="8"/>
        <rFont val="新細明體"/>
        <family val="1"/>
      </rPr>
      <t>Dt</t>
    </r>
    <r>
      <rPr>
        <sz val="12"/>
        <color theme="1"/>
        <rFont val="Calibri"/>
        <family val="1"/>
      </rPr>
      <t>=</t>
    </r>
    <r>
      <rPr>
        <b/>
        <sz val="12"/>
        <color indexed="10"/>
        <rFont val="新細明體"/>
        <family val="1"/>
      </rPr>
      <t>3612+264*t</t>
    </r>
  </si>
  <si>
    <t>年</t>
  </si>
  <si>
    <t>黑色塑膠袋需求預測(千噸)，Ft</t>
  </si>
  <si>
    <t>透明塑膠袋需求預測(千噸)，Ft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</si>
</sst>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10"/>
      <name val="新細明體"/>
      <family val="1"/>
    </font>
    <font>
      <sz val="10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Calibri"/>
      <family val="2"/>
    </font>
    <font>
      <b/>
      <sz val="11"/>
      <color indexed="57"/>
      <name val="Calibri"/>
      <family val="2"/>
    </font>
    <font>
      <b/>
      <sz val="12"/>
      <color indexed="57"/>
      <name val="Calibr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5"/>
      <name val="Calibri"/>
      <family val="1"/>
    </font>
    <font>
      <sz val="12"/>
      <color theme="5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3" tint="0.3999499976634979"/>
      </left>
      <right>
        <color indexed="63"/>
      </right>
      <top style="thick">
        <color theme="3" tint="0.3999499976634979"/>
      </top>
      <bottom>
        <color indexed="63"/>
      </bottom>
    </border>
    <border>
      <left>
        <color indexed="63"/>
      </left>
      <right style="thick">
        <color theme="3" tint="0.3999499976634979"/>
      </right>
      <top style="thick">
        <color theme="3" tint="0.3999499976634979"/>
      </top>
      <bottom>
        <color indexed="63"/>
      </bottom>
    </border>
    <border>
      <left style="thick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0.3999499976634979"/>
      </right>
      <top>
        <color indexed="63"/>
      </top>
      <bottom>
        <color indexed="63"/>
      </bottom>
    </border>
    <border>
      <left style="thick">
        <color theme="3" tint="0.3999499976634979"/>
      </left>
      <right>
        <color indexed="63"/>
      </right>
      <top>
        <color indexed="63"/>
      </top>
      <bottom style="thick">
        <color theme="3" tint="0.3999499976634979"/>
      </bottom>
    </border>
    <border>
      <left>
        <color indexed="63"/>
      </left>
      <right style="thick">
        <color theme="3" tint="0.3999499976634979"/>
      </right>
      <top>
        <color indexed="63"/>
      </top>
      <bottom style="thick">
        <color theme="3" tint="0.3999499976634979"/>
      </bottom>
    </border>
    <border>
      <left style="thick">
        <color theme="5"/>
      </left>
      <right>
        <color indexed="63"/>
      </right>
      <top style="thick">
        <color theme="5"/>
      </top>
      <bottom style="thick">
        <color theme="5"/>
      </bottom>
    </border>
    <border>
      <left>
        <color indexed="63"/>
      </left>
      <right style="thick">
        <color theme="5"/>
      </right>
      <top style="thick">
        <color theme="5"/>
      </top>
      <bottom style="thick">
        <color theme="5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176" fontId="0" fillId="0" borderId="0" xfId="0" applyNumberForma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連結的儲存格" xfId="40"/>
    <cellStyle name="Currency" xfId="41"/>
    <cellStyle name="Currency [0]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去季性需求折線表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375"/>
          <c:w val="0.961"/>
          <c:h val="0.77"/>
        </c:manualLayout>
      </c:layout>
      <c:lineChart>
        <c:grouping val="standard"/>
        <c:varyColors val="0"/>
        <c:ser>
          <c:idx val="1"/>
          <c:order val="0"/>
          <c:tx>
            <c:strRef>
              <c:f>'黑色塑膠袋'!$D$1</c:f>
              <c:strCache>
                <c:ptCount val="1"/>
                <c:pt idx="0">
                  <c:v>黑色塑膠需求(千磅)，Dt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'黑色塑膠袋'!$D$2:$D$21</c:f>
              <c:numCache/>
            </c:numRef>
          </c:val>
          <c:smooth val="0"/>
        </c:ser>
        <c:ser>
          <c:idx val="0"/>
          <c:order val="1"/>
          <c:tx>
            <c:strRef>
              <c:f>'黑色塑膠袋'!$B$1</c:f>
              <c:strCache>
                <c:ptCount val="1"/>
                <c:pt idx="0">
                  <c:v>期(t)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'黑色塑膠袋'!$B$2:$B$21</c:f>
              <c:numCache/>
            </c:numRef>
          </c:val>
          <c:smooth val="0"/>
        </c:ser>
        <c:ser>
          <c:idx val="2"/>
          <c:order val="2"/>
          <c:tx>
            <c:strRef>
              <c:f>'黑色塑膠袋'!$E$1</c:f>
              <c:strCache>
                <c:ptCount val="1"/>
                <c:pt idx="0">
                  <c:v>去除季節性需求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'黑色塑膠袋'!$E$4:$E$19</c:f>
              <c:numCache/>
            </c:numRef>
          </c:val>
          <c:smooth val="0"/>
        </c:ser>
        <c:marker val="1"/>
        <c:axId val="15605736"/>
        <c:axId val="6233897"/>
      </c:lineChart>
      <c:catAx>
        <c:axId val="156057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3897"/>
        <c:crosses val="autoZero"/>
        <c:auto val="1"/>
        <c:lblOffset val="100"/>
        <c:tickLblSkip val="1"/>
        <c:noMultiLvlLbl val="0"/>
      </c:catAx>
      <c:valAx>
        <c:axId val="62338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605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65"/>
          <c:y val="0.9"/>
          <c:w val="0.9007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2010~2012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黑色塑膠袋需求預測</a:t>
            </a:r>
          </a:p>
        </c:rich>
      </c:tx>
      <c:layout>
        <c:manualLayout>
          <c:xMode val="factor"/>
          <c:yMode val="factor"/>
          <c:x val="-0.006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465"/>
          <c:w val="0.957"/>
          <c:h val="0.7545"/>
        </c:manualLayout>
      </c:layout>
      <c:lineChart>
        <c:grouping val="standard"/>
        <c:varyColors val="0"/>
        <c:ser>
          <c:idx val="1"/>
          <c:order val="0"/>
          <c:tx>
            <c:v>2010~2012黑色塑膠袋需求(千噸)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'黑色塑膠袋'!$B$24:$B$31</c:f>
              <c:numCache/>
            </c:numRef>
          </c:cat>
          <c:val>
            <c:numRef>
              <c:f>'黑色塑膠袋'!$D$24:$D$35</c:f>
              <c:numCache/>
            </c:numRef>
          </c:val>
          <c:smooth val="0"/>
        </c:ser>
        <c:ser>
          <c:idx val="0"/>
          <c:order val="1"/>
          <c:tx>
            <c:strRef>
              <c:f>'黑色塑膠袋'!$B$23</c:f>
              <c:strCache>
                <c:ptCount val="1"/>
                <c:pt idx="0">
                  <c:v>期(t)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'黑色塑膠袋'!$B$24:$B$31</c:f>
              <c:numCache/>
            </c:numRef>
          </c:cat>
          <c:val>
            <c:numRef>
              <c:f>'黑色塑膠袋'!$B$24:$B$35</c:f>
              <c:numCache/>
            </c:numRef>
          </c:val>
          <c:smooth val="0"/>
        </c:ser>
        <c:marker val="1"/>
        <c:axId val="56105074"/>
        <c:axId val="35183619"/>
      </c:lineChart>
      <c:catAx>
        <c:axId val="56105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183619"/>
        <c:crosses val="autoZero"/>
        <c:auto val="1"/>
        <c:lblOffset val="100"/>
        <c:tickLblSkip val="1"/>
        <c:noMultiLvlLbl val="0"/>
      </c:catAx>
      <c:valAx>
        <c:axId val="35183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105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375"/>
          <c:y val="0.8935"/>
          <c:w val="0.70825"/>
          <c:h val="0.0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去季性需求折線圖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43"/>
          <c:w val="0.963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'透明塑膠袋'!$D$1</c:f>
              <c:strCache>
                <c:ptCount val="1"/>
                <c:pt idx="0">
                  <c:v>透明塑膠需求(千磅)，Dt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'透明塑膠袋'!$D$2:$D$21</c:f>
              <c:numCache/>
            </c:numRef>
          </c:val>
          <c:smooth val="0"/>
        </c:ser>
        <c:ser>
          <c:idx val="1"/>
          <c:order val="1"/>
          <c:tx>
            <c:strRef>
              <c:f>'透明塑膠袋'!$E$1</c:f>
              <c:strCache>
                <c:ptCount val="1"/>
                <c:pt idx="0">
                  <c:v>去除季節性需求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'透明塑膠袋'!$E$4:$E$19</c:f>
              <c:numCache/>
            </c:numRef>
          </c:val>
          <c:smooth val="0"/>
        </c:ser>
        <c:marker val="1"/>
        <c:axId val="48217116"/>
        <c:axId val="31300861"/>
      </c:lineChart>
      <c:catAx>
        <c:axId val="48217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00861"/>
        <c:crosses val="autoZero"/>
        <c:auto val="1"/>
        <c:lblOffset val="100"/>
        <c:tickLblSkip val="1"/>
        <c:noMultiLvlLbl val="0"/>
      </c:catAx>
      <c:valAx>
        <c:axId val="31300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217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7"/>
          <c:y val="0.896"/>
          <c:w val="0.71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2010~2012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透明塑膠袋需求預測圖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5225"/>
          <c:w val="0.93425"/>
          <c:h val="0.72125"/>
        </c:manualLayout>
      </c:layout>
      <c:lineChart>
        <c:grouping val="standard"/>
        <c:varyColors val="0"/>
        <c:ser>
          <c:idx val="0"/>
          <c:order val="0"/>
          <c:tx>
            <c:v>2010~2012透明塑膠袋需求預測(千噸)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'透明塑膠袋'!$B$24:$B$31</c:f>
              <c:numCache/>
            </c:numRef>
          </c:cat>
          <c:val>
            <c:numRef>
              <c:f>'透明塑膠袋'!$D$24:$D$31</c:f>
              <c:numCache/>
            </c:numRef>
          </c:val>
          <c:smooth val="0"/>
        </c:ser>
        <c:ser>
          <c:idx val="1"/>
          <c:order val="1"/>
          <c:tx>
            <c:strRef>
              <c:f>'透明塑膠袋'!$B$23</c:f>
              <c:strCache>
                <c:ptCount val="1"/>
                <c:pt idx="0">
                  <c:v>期(t)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'透明塑膠袋'!$B$24:$B$31</c:f>
              <c:numCache/>
            </c:numRef>
          </c:cat>
          <c:val>
            <c:numRef>
              <c:f>'透明塑膠袋'!$B$24:$B$31</c:f>
              <c:numCache/>
            </c:numRef>
          </c:val>
          <c:smooth val="0"/>
        </c:ser>
        <c:marker val="1"/>
        <c:axId val="13272294"/>
        <c:axId val="52341783"/>
      </c:lineChart>
      <c:catAx>
        <c:axId val="132722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41783"/>
        <c:crosses val="autoZero"/>
        <c:auto val="1"/>
        <c:lblOffset val="100"/>
        <c:tickLblSkip val="1"/>
        <c:noMultiLvlLbl val="0"/>
      </c:catAx>
      <c:valAx>
        <c:axId val="52341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272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025"/>
          <c:y val="0.896"/>
          <c:w val="0.735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兩種塑膠袋需求預測圖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43"/>
          <c:w val="0.9565"/>
          <c:h val="0.6815"/>
        </c:manualLayout>
      </c:layout>
      <c:lineChart>
        <c:grouping val="standard"/>
        <c:varyColors val="0"/>
        <c:ser>
          <c:idx val="2"/>
          <c:order val="0"/>
          <c:tx>
            <c:strRef>
              <c:f>'黑色塑膠袋與透明塑膠袋需求預測圖'!$D$1</c:f>
              <c:strCache>
                <c:ptCount val="1"/>
                <c:pt idx="0">
                  <c:v>黑色塑膠袋需求預測(千噸)，Ft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'黑色塑膠袋與透明塑膠袋需求預測圖'!$C$2:$C$9</c:f>
              <c:numCache/>
            </c:numRef>
          </c:cat>
          <c:val>
            <c:numRef>
              <c:f>'黑色塑膠袋與透明塑膠袋需求預測圖'!$D$2:$D$9</c:f>
              <c:numCache/>
            </c:numRef>
          </c:val>
          <c:smooth val="0"/>
        </c:ser>
        <c:ser>
          <c:idx val="3"/>
          <c:order val="1"/>
          <c:tx>
            <c:strRef>
              <c:f>'黑色塑膠袋與透明塑膠袋需求預測圖'!$E$1</c:f>
              <c:strCache>
                <c:ptCount val="1"/>
                <c:pt idx="0">
                  <c:v>透明塑膠袋需求預測(千噸)，Ft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'黑色塑膠袋與透明塑膠袋需求預測圖'!$C$2:$C$9</c:f>
              <c:numCache/>
            </c:numRef>
          </c:cat>
          <c:val>
            <c:numRef>
              <c:f>'黑色塑膠袋與透明塑膠袋需求預測圖'!$E$2:$E$9</c:f>
              <c:numCache/>
            </c:numRef>
          </c:val>
          <c:smooth val="0"/>
        </c:ser>
        <c:ser>
          <c:idx val="0"/>
          <c:order val="2"/>
          <c:tx>
            <c:strRef>
              <c:f>'黑色塑膠袋與透明塑膠袋需求預測圖'!$C$1</c:f>
              <c:strCache>
                <c:ptCount val="1"/>
                <c:pt idx="0">
                  <c:v>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'黑色塑膠袋與透明塑膠袋需求預測圖'!$C$2:$C$9</c:f>
              <c:numCache/>
            </c:numRef>
          </c:cat>
          <c:val>
            <c:numRef>
              <c:f>'黑色塑膠袋與透明塑膠袋需求預測圖'!$C$2:$C$9</c:f>
              <c:numCache/>
            </c:numRef>
          </c:val>
          <c:smooth val="0"/>
        </c:ser>
        <c:marker val="1"/>
        <c:axId val="1314000"/>
        <c:axId val="11826001"/>
      </c:lineChart>
      <c:catAx>
        <c:axId val="1314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826001"/>
        <c:crosses val="autoZero"/>
        <c:auto val="1"/>
        <c:lblOffset val="100"/>
        <c:tickLblSkip val="1"/>
        <c:noMultiLvlLbl val="0"/>
      </c:catAx>
      <c:valAx>
        <c:axId val="11826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14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1"/>
          <c:y val="0.81725"/>
          <c:w val="0.8937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47625</xdr:rowOff>
    </xdr:from>
    <xdr:to>
      <xdr:col>3</xdr:col>
      <xdr:colOff>1800225</xdr:colOff>
      <xdr:row>58</xdr:row>
      <xdr:rowOff>161925</xdr:rowOff>
    </xdr:to>
    <xdr:graphicFrame>
      <xdr:nvGraphicFramePr>
        <xdr:cNvPr id="1" name="圖表 1"/>
        <xdr:cNvGraphicFramePr/>
      </xdr:nvGraphicFramePr>
      <xdr:xfrm>
        <a:off x="0" y="9467850"/>
        <a:ext cx="46005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47625</xdr:rowOff>
    </xdr:from>
    <xdr:to>
      <xdr:col>3</xdr:col>
      <xdr:colOff>1809750</xdr:colOff>
      <xdr:row>45</xdr:row>
      <xdr:rowOff>0</xdr:rowOff>
    </xdr:to>
    <xdr:graphicFrame>
      <xdr:nvGraphicFramePr>
        <xdr:cNvPr id="2" name="圖表 2"/>
        <xdr:cNvGraphicFramePr/>
      </xdr:nvGraphicFramePr>
      <xdr:xfrm>
        <a:off x="19050" y="6829425"/>
        <a:ext cx="45910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22</xdr:row>
      <xdr:rowOff>38100</xdr:rowOff>
    </xdr:from>
    <xdr:to>
      <xdr:col>7</xdr:col>
      <xdr:colOff>190500</xdr:colOff>
      <xdr:row>27</xdr:row>
      <xdr:rowOff>104775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4648200" y="4724400"/>
          <a:ext cx="4686300" cy="11144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由上資料得到去季性的資料折線圖，圖中可以知道去季性後的預測大致成線性，以此得出需求預測的迴歸式。
D24~D31為由需求預測公式所預測的未來值，其數值可畫成需求預測折線圖，如圖。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0</xdr:rowOff>
    </xdr:from>
    <xdr:to>
      <xdr:col>3</xdr:col>
      <xdr:colOff>1762125</xdr:colOff>
      <xdr:row>45</xdr:row>
      <xdr:rowOff>19050</xdr:rowOff>
    </xdr:to>
    <xdr:graphicFrame>
      <xdr:nvGraphicFramePr>
        <xdr:cNvPr id="1" name="圖表 1"/>
        <xdr:cNvGraphicFramePr/>
      </xdr:nvGraphicFramePr>
      <xdr:xfrm>
        <a:off x="28575" y="6781800"/>
        <a:ext cx="48101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66675</xdr:rowOff>
    </xdr:from>
    <xdr:to>
      <xdr:col>3</xdr:col>
      <xdr:colOff>1809750</xdr:colOff>
      <xdr:row>58</xdr:row>
      <xdr:rowOff>85725</xdr:rowOff>
    </xdr:to>
    <xdr:graphicFrame>
      <xdr:nvGraphicFramePr>
        <xdr:cNvPr id="2" name="圖表 2"/>
        <xdr:cNvGraphicFramePr/>
      </xdr:nvGraphicFramePr>
      <xdr:xfrm>
        <a:off x="47625" y="9486900"/>
        <a:ext cx="48387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1809750</xdr:colOff>
      <xdr:row>22</xdr:row>
      <xdr:rowOff>47625</xdr:rowOff>
    </xdr:from>
    <xdr:to>
      <xdr:col>6</xdr:col>
      <xdr:colOff>1038225</xdr:colOff>
      <xdr:row>27</xdr:row>
      <xdr:rowOff>114300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4886325" y="4733925"/>
          <a:ext cx="4686300" cy="11144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由上資料得到去季性的資料折線圖，圖中可以知道去季性後的預測大致成線性，以此得出需求預測的迴歸式。
D24~D31為由需求預測公式所預測的未來值，其數值可畫成需求預測折線圖，如圖。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28575</xdr:rowOff>
    </xdr:from>
    <xdr:to>
      <xdr:col>11</xdr:col>
      <xdr:colOff>495300</xdr:colOff>
      <xdr:row>13</xdr:row>
      <xdr:rowOff>47625</xdr:rowOff>
    </xdr:to>
    <xdr:graphicFrame>
      <xdr:nvGraphicFramePr>
        <xdr:cNvPr id="1" name="圖表 1"/>
        <xdr:cNvGraphicFramePr/>
      </xdr:nvGraphicFramePr>
      <xdr:xfrm>
        <a:off x="7134225" y="28575"/>
        <a:ext cx="4572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9</xdr:row>
      <xdr:rowOff>180975</xdr:rowOff>
    </xdr:from>
    <xdr:to>
      <xdr:col>4</xdr:col>
      <xdr:colOff>1019175</xdr:colOff>
      <xdr:row>12</xdr:row>
      <xdr:rowOff>152400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9525" y="2066925"/>
          <a:ext cx="5572125" cy="5715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2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由圖知道，兩種塑膠袋的需求季節不同，黑色塑膠袋尖峰季節在冬天；而透明塑膠袋尖峰季節在夏天。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E46" sqref="E46"/>
    </sheetView>
  </sheetViews>
  <sheetFormatPr defaultColWidth="9.00390625" defaultRowHeight="15.75"/>
  <cols>
    <col min="1" max="1" width="18.75390625" style="0" customWidth="1"/>
    <col min="4" max="4" width="23.875" style="0" customWidth="1"/>
    <col min="5" max="5" width="18.00390625" style="0" customWidth="1"/>
    <col min="6" max="6" width="21.625" style="0" customWidth="1"/>
    <col min="7" max="7" width="19.75390625" style="0" customWidth="1"/>
    <col min="8" max="9" width="19.875" style="0" customWidth="1"/>
    <col min="10" max="10" width="14.875" style="0" customWidth="1"/>
    <col min="11" max="11" width="29.125" style="0" customWidth="1"/>
  </cols>
  <sheetData>
    <row r="1" spans="1:8" ht="17.25" thickBot="1">
      <c r="A1" s="1" t="s">
        <v>0</v>
      </c>
      <c r="B1" s="1" t="s">
        <v>31</v>
      </c>
      <c r="C1" s="1" t="s">
        <v>1</v>
      </c>
      <c r="D1" s="1" t="s">
        <v>2</v>
      </c>
      <c r="E1" s="1" t="s">
        <v>3</v>
      </c>
      <c r="F1" s="1" t="s">
        <v>40</v>
      </c>
      <c r="G1" s="1" t="s">
        <v>4</v>
      </c>
      <c r="H1" s="1"/>
    </row>
    <row r="2" spans="1:9" ht="17.25" thickTop="1">
      <c r="A2" s="1">
        <v>2005</v>
      </c>
      <c r="B2" s="1">
        <v>1</v>
      </c>
      <c r="C2" s="1">
        <v>1</v>
      </c>
      <c r="D2" s="1">
        <v>2250</v>
      </c>
      <c r="E2" s="1"/>
      <c r="F2" s="1">
        <f>2593+227*B2</f>
        <v>2820</v>
      </c>
      <c r="G2" s="7">
        <f>D2/F2</f>
        <v>0.7978723404255319</v>
      </c>
      <c r="H2" s="8" t="s">
        <v>37</v>
      </c>
      <c r="I2" s="9"/>
    </row>
    <row r="3" spans="1:9" ht="16.5">
      <c r="A3" s="1"/>
      <c r="B3" s="1">
        <v>2</v>
      </c>
      <c r="C3" s="1">
        <v>2</v>
      </c>
      <c r="D3" s="1">
        <v>1737</v>
      </c>
      <c r="E3" s="1"/>
      <c r="F3" s="1">
        <f aca="true" t="shared" si="0" ref="F3:F21">2593+227*B3</f>
        <v>3047</v>
      </c>
      <c r="G3" s="7">
        <f aca="true" t="shared" si="1" ref="G3:G21">D3/F3</f>
        <v>0.5700689202494257</v>
      </c>
      <c r="H3" s="10"/>
      <c r="I3" s="11"/>
    </row>
    <row r="4" spans="1:9" ht="16.5">
      <c r="A4" s="1"/>
      <c r="B4" s="1">
        <v>3</v>
      </c>
      <c r="C4" s="1">
        <v>3</v>
      </c>
      <c r="D4" s="1">
        <v>2412</v>
      </c>
      <c r="E4" s="1">
        <f>(D2+D6+(D5+D4+D3)*2)/8</f>
        <v>3575</v>
      </c>
      <c r="F4" s="1">
        <f t="shared" si="0"/>
        <v>3274</v>
      </c>
      <c r="G4" s="7">
        <f t="shared" si="1"/>
        <v>0.7367135003054368</v>
      </c>
      <c r="H4" s="12" t="s">
        <v>1</v>
      </c>
      <c r="I4" s="13" t="s">
        <v>32</v>
      </c>
    </row>
    <row r="5" spans="1:9" ht="16.5">
      <c r="A5" s="1"/>
      <c r="B5" s="1">
        <v>4</v>
      </c>
      <c r="C5" s="1">
        <v>4</v>
      </c>
      <c r="D5" s="1">
        <v>7269</v>
      </c>
      <c r="E5" s="1">
        <f aca="true" t="shared" si="2" ref="E5:E19">(D3+D7+(D6+D5+D4)*2)/8</f>
        <v>3783.75</v>
      </c>
      <c r="F5" s="1">
        <f t="shared" si="0"/>
        <v>3501</v>
      </c>
      <c r="G5" s="7">
        <f t="shared" si="1"/>
        <v>2.0762639245929733</v>
      </c>
      <c r="H5" s="12" t="s">
        <v>33</v>
      </c>
      <c r="I5" s="14">
        <f>(G2+G6+G10+G14+G18)/5</f>
        <v>0.8989987303717015</v>
      </c>
    </row>
    <row r="6" spans="1:9" ht="16.5">
      <c r="A6" s="1">
        <v>2006</v>
      </c>
      <c r="B6" s="1">
        <v>5</v>
      </c>
      <c r="C6" s="1">
        <v>1</v>
      </c>
      <c r="D6" s="1">
        <v>3514</v>
      </c>
      <c r="E6" s="1">
        <f t="shared" si="2"/>
        <v>3965.375</v>
      </c>
      <c r="F6" s="1">
        <f t="shared" si="0"/>
        <v>3728</v>
      </c>
      <c r="G6" s="7">
        <f t="shared" si="1"/>
        <v>0.9425965665236051</v>
      </c>
      <c r="H6" s="12" t="s">
        <v>34</v>
      </c>
      <c r="I6" s="14">
        <f>(G3+G7+G11+G15+G19)/5</f>
        <v>0.5986778900535422</v>
      </c>
    </row>
    <row r="7" spans="1:9" ht="16.5">
      <c r="A7" s="1"/>
      <c r="B7" s="1">
        <v>6</v>
      </c>
      <c r="C7" s="1">
        <v>2</v>
      </c>
      <c r="D7" s="1">
        <v>2143</v>
      </c>
      <c r="E7" s="1">
        <f t="shared" si="2"/>
        <v>4069.625</v>
      </c>
      <c r="F7" s="1">
        <f t="shared" si="0"/>
        <v>3955</v>
      </c>
      <c r="G7" s="7">
        <f t="shared" si="1"/>
        <v>0.5418457648546144</v>
      </c>
      <c r="H7" s="12" t="s">
        <v>35</v>
      </c>
      <c r="I7" s="14">
        <f>(G4+G8+G12+G16+G20)/5</f>
        <v>0.6973343071870167</v>
      </c>
    </row>
    <row r="8" spans="1:9" ht="17.25" thickBot="1">
      <c r="A8" s="1"/>
      <c r="B8" s="1">
        <v>7</v>
      </c>
      <c r="C8" s="1">
        <v>3</v>
      </c>
      <c r="D8" s="1">
        <v>3459</v>
      </c>
      <c r="E8" s="1">
        <f t="shared" si="2"/>
        <v>4118.75</v>
      </c>
      <c r="F8" s="1">
        <f t="shared" si="0"/>
        <v>4182</v>
      </c>
      <c r="G8" s="7">
        <f t="shared" si="1"/>
        <v>0.827116212338594</v>
      </c>
      <c r="H8" s="15" t="s">
        <v>36</v>
      </c>
      <c r="I8" s="16">
        <f>(G5+G9+G13+G17+G21)/5</f>
        <v>1.7996530148600418</v>
      </c>
    </row>
    <row r="9" spans="1:9" ht="18" thickBot="1" thickTop="1">
      <c r="A9" s="1"/>
      <c r="B9" s="1">
        <v>8</v>
      </c>
      <c r="C9" s="1">
        <v>4</v>
      </c>
      <c r="D9" s="1">
        <v>7056</v>
      </c>
      <c r="E9" s="1">
        <f t="shared" si="2"/>
        <v>4272.375</v>
      </c>
      <c r="F9" s="1">
        <f t="shared" si="0"/>
        <v>4409</v>
      </c>
      <c r="G9" s="7">
        <f t="shared" si="1"/>
        <v>1.6003628940802903</v>
      </c>
      <c r="H9" s="1"/>
      <c r="I9" s="1"/>
    </row>
    <row r="10" spans="1:11" ht="18" thickBot="1" thickTop="1">
      <c r="A10" s="1">
        <v>2007</v>
      </c>
      <c r="B10" s="1">
        <v>9</v>
      </c>
      <c r="C10" s="1">
        <v>1</v>
      </c>
      <c r="D10" s="1">
        <v>4120</v>
      </c>
      <c r="E10" s="1">
        <f t="shared" si="2"/>
        <v>4237.375</v>
      </c>
      <c r="F10" s="1">
        <f t="shared" si="0"/>
        <v>4636</v>
      </c>
      <c r="G10" s="7">
        <f t="shared" si="1"/>
        <v>0.8886971527178602</v>
      </c>
      <c r="H10" s="21" t="s">
        <v>39</v>
      </c>
      <c r="I10" s="22"/>
      <c r="J10" s="18"/>
      <c r="K10" s="18"/>
    </row>
    <row r="11" spans="1:9" ht="17.25" thickTop="1">
      <c r="A11" s="1"/>
      <c r="B11" s="1">
        <v>10</v>
      </c>
      <c r="C11" s="1">
        <v>2</v>
      </c>
      <c r="D11" s="1">
        <v>2766</v>
      </c>
      <c r="E11" s="1">
        <f t="shared" si="2"/>
        <v>4274.125</v>
      </c>
      <c r="F11" s="1">
        <f t="shared" si="0"/>
        <v>4863</v>
      </c>
      <c r="G11" s="7">
        <f t="shared" si="1"/>
        <v>0.5687847008019741</v>
      </c>
      <c r="H11" s="1"/>
      <c r="I11" s="1"/>
    </row>
    <row r="12" spans="1:9" ht="16.5">
      <c r="A12" s="1"/>
      <c r="B12" s="1">
        <v>11</v>
      </c>
      <c r="C12" s="1">
        <v>3</v>
      </c>
      <c r="D12" s="1">
        <v>2556</v>
      </c>
      <c r="E12" s="1">
        <f t="shared" si="2"/>
        <v>4595.125</v>
      </c>
      <c r="F12" s="1">
        <f t="shared" si="0"/>
        <v>5090</v>
      </c>
      <c r="G12" s="7">
        <f t="shared" si="1"/>
        <v>0.5021611001964637</v>
      </c>
      <c r="H12" s="1"/>
      <c r="I12" s="1"/>
    </row>
    <row r="13" spans="1:9" ht="16.5">
      <c r="A13" s="1"/>
      <c r="B13" s="1">
        <v>12</v>
      </c>
      <c r="C13" s="1">
        <v>4</v>
      </c>
      <c r="D13" s="1">
        <v>8253</v>
      </c>
      <c r="E13" s="1">
        <f t="shared" si="2"/>
        <v>4968.5</v>
      </c>
      <c r="F13" s="1">
        <f t="shared" si="0"/>
        <v>5317</v>
      </c>
      <c r="G13" s="7">
        <f t="shared" si="1"/>
        <v>1.5521910851984202</v>
      </c>
      <c r="H13" s="1"/>
      <c r="I13" s="1"/>
    </row>
    <row r="14" spans="1:9" ht="16.5">
      <c r="A14" s="1">
        <v>2008</v>
      </c>
      <c r="B14" s="1">
        <v>13</v>
      </c>
      <c r="C14" s="1">
        <v>1</v>
      </c>
      <c r="D14" s="1">
        <v>5491</v>
      </c>
      <c r="E14" s="1">
        <f t="shared" si="2"/>
        <v>5390.375</v>
      </c>
      <c r="F14" s="1">
        <f t="shared" si="0"/>
        <v>5544</v>
      </c>
      <c r="G14" s="7">
        <f t="shared" si="1"/>
        <v>0.9904401154401155</v>
      </c>
      <c r="H14" s="1"/>
      <c r="I14" s="1"/>
    </row>
    <row r="15" spans="1:9" ht="16.5">
      <c r="A15" s="1"/>
      <c r="B15" s="1">
        <v>14</v>
      </c>
      <c r="C15" s="1">
        <v>2</v>
      </c>
      <c r="D15" s="1">
        <v>4382</v>
      </c>
      <c r="E15" s="1">
        <f t="shared" si="2"/>
        <v>6083</v>
      </c>
      <c r="F15" s="1">
        <f t="shared" si="0"/>
        <v>5771</v>
      </c>
      <c r="G15" s="7">
        <f t="shared" si="1"/>
        <v>0.7593138104314677</v>
      </c>
      <c r="H15" s="1"/>
      <c r="I15" s="1"/>
    </row>
    <row r="16" spans="1:9" ht="16.5">
      <c r="A16" s="1"/>
      <c r="B16" s="1">
        <v>15</v>
      </c>
      <c r="C16" s="1">
        <v>3</v>
      </c>
      <c r="D16" s="1">
        <v>4315</v>
      </c>
      <c r="E16" s="1">
        <f t="shared" si="2"/>
        <v>6575.375</v>
      </c>
      <c r="F16" s="1">
        <f t="shared" si="0"/>
        <v>5998</v>
      </c>
      <c r="G16" s="7">
        <f t="shared" si="1"/>
        <v>0.719406468822941</v>
      </c>
      <c r="H16" s="1"/>
      <c r="I16" s="1"/>
    </row>
    <row r="17" spans="1:9" ht="16.5">
      <c r="A17" s="1"/>
      <c r="B17" s="1">
        <v>16</v>
      </c>
      <c r="C17" s="1">
        <v>4</v>
      </c>
      <c r="D17" s="1">
        <v>12035</v>
      </c>
      <c r="E17" s="1">
        <f t="shared" si="2"/>
        <v>6509.25</v>
      </c>
      <c r="F17" s="1">
        <f t="shared" si="0"/>
        <v>6225</v>
      </c>
      <c r="G17" s="7">
        <f t="shared" si="1"/>
        <v>1.9333333333333333</v>
      </c>
      <c r="H17" s="1"/>
      <c r="I17" s="1"/>
    </row>
    <row r="18" spans="1:9" ht="16.5">
      <c r="A18" s="1">
        <v>2009</v>
      </c>
      <c r="B18" s="1">
        <v>17</v>
      </c>
      <c r="C18" s="1">
        <v>1</v>
      </c>
      <c r="D18" s="1">
        <v>5648</v>
      </c>
      <c r="E18" s="1">
        <f t="shared" si="2"/>
        <v>6489.5</v>
      </c>
      <c r="F18" s="1">
        <f t="shared" si="0"/>
        <v>6452</v>
      </c>
      <c r="G18" s="7">
        <f t="shared" si="1"/>
        <v>0.8753874767513949</v>
      </c>
      <c r="H18" s="1"/>
      <c r="I18" s="1"/>
    </row>
    <row r="19" spans="1:9" ht="16.5">
      <c r="A19" s="1"/>
      <c r="B19" s="1">
        <v>18</v>
      </c>
      <c r="C19" s="1">
        <v>2</v>
      </c>
      <c r="D19" s="1">
        <v>3696</v>
      </c>
      <c r="E19" s="1">
        <f t="shared" si="2"/>
        <v>6688.25</v>
      </c>
      <c r="F19" s="1">
        <f t="shared" si="0"/>
        <v>6679</v>
      </c>
      <c r="G19" s="7">
        <f t="shared" si="1"/>
        <v>0.553376253930229</v>
      </c>
      <c r="H19" s="1"/>
      <c r="I19" s="1"/>
    </row>
    <row r="20" spans="1:9" ht="16.5">
      <c r="A20" s="1"/>
      <c r="B20" s="1">
        <v>19</v>
      </c>
      <c r="C20" s="1">
        <v>3</v>
      </c>
      <c r="D20" s="1">
        <v>4843</v>
      </c>
      <c r="E20" s="1"/>
      <c r="F20" s="1">
        <f t="shared" si="0"/>
        <v>6906</v>
      </c>
      <c r="G20" s="7">
        <f t="shared" si="1"/>
        <v>0.7012742542716478</v>
      </c>
      <c r="H20" s="1"/>
      <c r="I20" s="1"/>
    </row>
    <row r="21" spans="1:9" ht="16.5">
      <c r="A21" s="1"/>
      <c r="B21" s="1">
        <v>20</v>
      </c>
      <c r="C21" s="1">
        <v>4</v>
      </c>
      <c r="D21" s="1">
        <v>13097</v>
      </c>
      <c r="E21" s="1"/>
      <c r="F21" s="1">
        <f t="shared" si="0"/>
        <v>7133</v>
      </c>
      <c r="G21" s="7">
        <f t="shared" si="1"/>
        <v>1.8361138370951913</v>
      </c>
      <c r="H21" s="1"/>
      <c r="I21" s="1"/>
    </row>
    <row r="22" spans="1:9" ht="16.5">
      <c r="A22" s="1"/>
      <c r="B22" s="1"/>
      <c r="C22" s="1"/>
      <c r="D22" s="1"/>
      <c r="E22" s="1"/>
      <c r="F22" s="1"/>
      <c r="G22" s="7"/>
      <c r="H22" s="1"/>
      <c r="I22" s="1"/>
    </row>
    <row r="23" spans="1:6" ht="16.5">
      <c r="A23" s="2" t="s">
        <v>38</v>
      </c>
      <c r="B23" s="2" t="s">
        <v>31</v>
      </c>
      <c r="C23" s="2" t="s">
        <v>1</v>
      </c>
      <c r="D23" s="2" t="s">
        <v>5</v>
      </c>
      <c r="F23" s="1"/>
    </row>
    <row r="24" spans="1:6" ht="16.5">
      <c r="A24" s="2">
        <v>2010</v>
      </c>
      <c r="B24" s="2">
        <v>21</v>
      </c>
      <c r="C24" s="2">
        <v>1</v>
      </c>
      <c r="D24" s="17">
        <f>(2593+227*B24)*I5</f>
        <v>6616.630655535723</v>
      </c>
      <c r="F24" s="1"/>
    </row>
    <row r="25" spans="1:6" ht="16.5">
      <c r="A25" s="2"/>
      <c r="B25" s="2">
        <v>22</v>
      </c>
      <c r="C25" s="2">
        <v>2</v>
      </c>
      <c r="D25" s="17">
        <f>(2593+227*B25)*I6</f>
        <v>4542.169151836225</v>
      </c>
      <c r="F25" s="1"/>
    </row>
    <row r="26" spans="1:6" ht="16.5">
      <c r="A26" s="2"/>
      <c r="B26" s="2">
        <v>23</v>
      </c>
      <c r="C26" s="2">
        <v>3</v>
      </c>
      <c r="D26" s="17">
        <f>(2593+227*B26)*I7</f>
        <v>5448.970276359349</v>
      </c>
      <c r="F26" s="1"/>
    </row>
    <row r="27" spans="1:6" ht="16.5">
      <c r="A27" s="2"/>
      <c r="B27" s="2">
        <v>24</v>
      </c>
      <c r="C27" s="2">
        <v>4</v>
      </c>
      <c r="D27" s="17">
        <f>(2593+227*B27)*I8</f>
        <v>14471.009892489596</v>
      </c>
      <c r="F27" s="1"/>
    </row>
    <row r="28" spans="1:6" ht="16.5">
      <c r="A28" s="2">
        <v>2011</v>
      </c>
      <c r="B28" s="2">
        <v>25</v>
      </c>
      <c r="C28" s="2">
        <v>1</v>
      </c>
      <c r="D28" s="17">
        <f>(2593+227*B28)*I5</f>
        <v>7432.921502713229</v>
      </c>
      <c r="F28" s="1"/>
    </row>
    <row r="29" spans="1:6" ht="16.5">
      <c r="A29" s="2"/>
      <c r="B29" s="2">
        <v>26</v>
      </c>
      <c r="C29" s="2">
        <v>2</v>
      </c>
      <c r="D29" s="17">
        <f>(2593+227*B29)*I6</f>
        <v>5085.768676004841</v>
      </c>
      <c r="F29" s="1"/>
    </row>
    <row r="30" spans="1:6" ht="16.5">
      <c r="A30" s="2"/>
      <c r="B30" s="2">
        <v>27</v>
      </c>
      <c r="C30" s="2">
        <v>3</v>
      </c>
      <c r="D30" s="17">
        <f>(2593+227*B30)*I7</f>
        <v>6082.1498272851595</v>
      </c>
      <c r="F30" s="1"/>
    </row>
    <row r="31" spans="1:6" ht="16.5">
      <c r="A31" s="2"/>
      <c r="B31" s="2">
        <v>28</v>
      </c>
      <c r="C31" s="2">
        <v>4</v>
      </c>
      <c r="D31" s="17">
        <f>(2593+227*B31)*I8</f>
        <v>16105.094829982514</v>
      </c>
      <c r="F31" s="1"/>
    </row>
    <row r="32" spans="1:6" ht="16.5">
      <c r="A32" s="2"/>
      <c r="B32" s="2"/>
      <c r="C32" s="2"/>
      <c r="D32" s="17"/>
      <c r="F32" s="1"/>
    </row>
    <row r="33" spans="1:6" ht="16.5">
      <c r="A33" s="2"/>
      <c r="B33" s="2"/>
      <c r="C33" s="2"/>
      <c r="D33" s="17"/>
      <c r="F33" s="1"/>
    </row>
    <row r="34" spans="1:6" ht="16.5">
      <c r="A34" s="2"/>
      <c r="B34" s="2"/>
      <c r="C34" s="2"/>
      <c r="D34" s="17"/>
      <c r="F34" s="1"/>
    </row>
    <row r="35" spans="1:4" ht="16.5">
      <c r="A35" s="2"/>
      <c r="B35" s="2"/>
      <c r="C35" s="2"/>
      <c r="D35" s="17"/>
    </row>
    <row r="36" spans="1:3" ht="16.5">
      <c r="A36" s="2"/>
      <c r="B36" s="2"/>
      <c r="C36" s="2"/>
    </row>
  </sheetData>
  <sheetProtection/>
  <mergeCells count="1">
    <mergeCell ref="H10:I10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7">
      <selection activeCell="C20" sqref="C20"/>
    </sheetView>
  </sheetViews>
  <sheetFormatPr defaultColWidth="9.00390625" defaultRowHeight="15.75"/>
  <sheetData>
    <row r="1" ht="16.5">
      <c r="A1" t="s">
        <v>6</v>
      </c>
    </row>
    <row r="2" ht="17.25" thickBot="1"/>
    <row r="3" spans="1:2" ht="16.5">
      <c r="A3" s="6" t="s">
        <v>7</v>
      </c>
      <c r="B3" s="6"/>
    </row>
    <row r="4" spans="1:2" ht="16.5">
      <c r="A4" s="3" t="s">
        <v>8</v>
      </c>
      <c r="B4" s="3">
        <v>0.9554126992812177</v>
      </c>
    </row>
    <row r="5" spans="1:2" ht="16.5">
      <c r="A5" s="3" t="s">
        <v>9</v>
      </c>
      <c r="B5" s="3">
        <v>0.9128134259478227</v>
      </c>
    </row>
    <row r="6" spans="1:2" ht="16.5">
      <c r="A6" s="3" t="s">
        <v>10</v>
      </c>
      <c r="B6" s="3">
        <v>0.9065858135155243</v>
      </c>
    </row>
    <row r="7" spans="1:2" ht="16.5">
      <c r="A7" s="3" t="s">
        <v>11</v>
      </c>
      <c r="B7" s="3">
        <v>345.5089345887397</v>
      </c>
    </row>
    <row r="8" spans="1:2" ht="17.25" thickBot="1">
      <c r="A8" s="4" t="s">
        <v>12</v>
      </c>
      <c r="B8" s="4">
        <v>16</v>
      </c>
    </row>
    <row r="10" ht="17.25" thickBot="1">
      <c r="A10" t="s">
        <v>13</v>
      </c>
    </row>
    <row r="11" spans="1:6" ht="16.5">
      <c r="A11" s="5"/>
      <c r="B11" s="5" t="s">
        <v>18</v>
      </c>
      <c r="C11" s="5" t="s">
        <v>19</v>
      </c>
      <c r="D11" s="5" t="s">
        <v>20</v>
      </c>
      <c r="E11" s="5" t="s">
        <v>21</v>
      </c>
      <c r="F11" s="5" t="s">
        <v>22</v>
      </c>
    </row>
    <row r="12" spans="1:6" ht="16.5">
      <c r="A12" s="3" t="s">
        <v>14</v>
      </c>
      <c r="B12" s="3">
        <v>1</v>
      </c>
      <c r="C12" s="3">
        <v>17497621.061764706</v>
      </c>
      <c r="D12" s="3">
        <v>17497621.061764706</v>
      </c>
      <c r="E12" s="3">
        <v>146.5751820414644</v>
      </c>
      <c r="F12" s="3">
        <v>8.346873387958652E-09</v>
      </c>
    </row>
    <row r="13" spans="1:6" ht="16.5">
      <c r="A13" s="3" t="s">
        <v>15</v>
      </c>
      <c r="B13" s="3">
        <v>14</v>
      </c>
      <c r="C13" s="3">
        <v>1671269.934329044</v>
      </c>
      <c r="D13" s="3">
        <v>119376.423880646</v>
      </c>
      <c r="E13" s="3"/>
      <c r="F13" s="3"/>
    </row>
    <row r="14" spans="1:6" ht="17.25" thickBot="1">
      <c r="A14" s="4" t="s">
        <v>16</v>
      </c>
      <c r="B14" s="4">
        <v>15</v>
      </c>
      <c r="C14" s="4">
        <v>19168890.99609375</v>
      </c>
      <c r="D14" s="4"/>
      <c r="E14" s="4"/>
      <c r="F14" s="4"/>
    </row>
    <row r="15" ht="17.25" thickBot="1"/>
    <row r="16" spans="1:9" ht="16.5">
      <c r="A16" s="5"/>
      <c r="B16" s="5" t="s">
        <v>23</v>
      </c>
      <c r="C16" s="5" t="s">
        <v>11</v>
      </c>
      <c r="D16" s="5" t="s">
        <v>24</v>
      </c>
      <c r="E16" s="5" t="s">
        <v>25</v>
      </c>
      <c r="F16" s="5" t="s">
        <v>26</v>
      </c>
      <c r="G16" s="5" t="s">
        <v>27</v>
      </c>
      <c r="H16" s="5" t="s">
        <v>28</v>
      </c>
      <c r="I16" s="5" t="s">
        <v>29</v>
      </c>
    </row>
    <row r="17" spans="1:9" ht="16.5">
      <c r="A17" s="3" t="s">
        <v>17</v>
      </c>
      <c r="B17" s="19">
        <v>2592.74761029412</v>
      </c>
      <c r="C17" s="3">
        <v>214.87342197555554</v>
      </c>
      <c r="D17" s="3">
        <v>12.066395119769972</v>
      </c>
      <c r="E17" s="3">
        <v>8.713503762667109E-09</v>
      </c>
      <c r="F17" s="3">
        <v>2131.8899566794407</v>
      </c>
      <c r="G17" s="3">
        <v>3053.605263908794</v>
      </c>
      <c r="H17" s="3">
        <v>2131.8899566794407</v>
      </c>
      <c r="I17" s="3">
        <v>3053.605263908794</v>
      </c>
    </row>
    <row r="18" spans="1:9" ht="17.25" thickBot="1">
      <c r="A18" s="4" t="s">
        <v>30</v>
      </c>
      <c r="B18" s="20">
        <v>226.85588235294122</v>
      </c>
      <c r="C18" s="4">
        <v>18.737852840192858</v>
      </c>
      <c r="D18" s="4">
        <v>12.106823780061575</v>
      </c>
      <c r="E18" s="4">
        <v>8.346873387958652E-09</v>
      </c>
      <c r="F18" s="4">
        <v>186.6671851454719</v>
      </c>
      <c r="G18" s="4">
        <v>267.04457956041057</v>
      </c>
      <c r="H18" s="4">
        <v>186.6671851454719</v>
      </c>
      <c r="I18" s="4">
        <v>267.04457956041057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28">
      <selection activeCell="D24" sqref="D24:D31"/>
    </sheetView>
  </sheetViews>
  <sheetFormatPr defaultColWidth="9.00390625" defaultRowHeight="15.75"/>
  <cols>
    <col min="1" max="1" width="22.375" style="0" customWidth="1"/>
    <col min="4" max="4" width="23.875" style="0" customWidth="1"/>
    <col min="5" max="5" width="21.00390625" style="0" customWidth="1"/>
    <col min="6" max="6" width="26.75390625" style="0" customWidth="1"/>
    <col min="7" max="7" width="20.00390625" style="0" customWidth="1"/>
    <col min="8" max="8" width="20.875" style="0" customWidth="1"/>
    <col min="9" max="9" width="19.75390625" style="0" customWidth="1"/>
  </cols>
  <sheetData>
    <row r="1" spans="1:7" ht="17.25" thickBot="1">
      <c r="A1" s="1" t="s">
        <v>0</v>
      </c>
      <c r="B1" s="1" t="s">
        <v>31</v>
      </c>
      <c r="C1" s="1" t="s">
        <v>1</v>
      </c>
      <c r="D1" t="s">
        <v>41</v>
      </c>
      <c r="E1" s="1" t="s">
        <v>3</v>
      </c>
      <c r="F1" s="1" t="s">
        <v>40</v>
      </c>
      <c r="G1" s="1" t="s">
        <v>4</v>
      </c>
    </row>
    <row r="2" spans="1:9" ht="17.25" thickTop="1">
      <c r="A2" s="1">
        <v>2005</v>
      </c>
      <c r="B2" s="1">
        <v>1</v>
      </c>
      <c r="C2" s="1">
        <v>1</v>
      </c>
      <c r="D2" s="1">
        <v>3200</v>
      </c>
      <c r="F2" s="1">
        <f>3612+264*B2</f>
        <v>3876</v>
      </c>
      <c r="G2" s="7">
        <f>D2/F2</f>
        <v>0.8255933952528379</v>
      </c>
      <c r="H2" s="8" t="s">
        <v>37</v>
      </c>
      <c r="I2" s="9"/>
    </row>
    <row r="3" spans="1:9" ht="16.5">
      <c r="A3" s="1"/>
      <c r="B3" s="1">
        <v>2</v>
      </c>
      <c r="C3" s="1">
        <v>2</v>
      </c>
      <c r="D3" s="1">
        <v>7658</v>
      </c>
      <c r="F3" s="1">
        <f aca="true" t="shared" si="0" ref="F3:F21">3612+264*B3</f>
        <v>4140</v>
      </c>
      <c r="G3" s="7">
        <f aca="true" t="shared" si="1" ref="G3:G21">D3/F3</f>
        <v>1.8497584541062801</v>
      </c>
      <c r="H3" s="10"/>
      <c r="I3" s="11"/>
    </row>
    <row r="4" spans="1:9" ht="16.5">
      <c r="A4" s="1"/>
      <c r="B4" s="1">
        <v>3</v>
      </c>
      <c r="C4" s="1">
        <v>3</v>
      </c>
      <c r="D4" s="1">
        <v>4420</v>
      </c>
      <c r="E4" s="7">
        <f>(D2+D6+(D3+D4+D5)*2)/8</f>
        <v>4472.25</v>
      </c>
      <c r="F4" s="1">
        <f t="shared" si="0"/>
        <v>4404</v>
      </c>
      <c r="G4" s="7">
        <f t="shared" si="1"/>
        <v>1.0036330608537694</v>
      </c>
      <c r="H4" s="12" t="s">
        <v>1</v>
      </c>
      <c r="I4" s="13" t="s">
        <v>32</v>
      </c>
    </row>
    <row r="5" spans="1:9" ht="16.5">
      <c r="A5" s="1"/>
      <c r="B5" s="1">
        <v>4</v>
      </c>
      <c r="C5" s="1">
        <v>4</v>
      </c>
      <c r="D5" s="1">
        <v>2384</v>
      </c>
      <c r="E5" s="7">
        <f aca="true" t="shared" si="2" ref="E5:E19">(D3+D7+(D4+D5+D6)*2)/8</f>
        <v>4656.75</v>
      </c>
      <c r="F5" s="1">
        <f t="shared" si="0"/>
        <v>4668</v>
      </c>
      <c r="G5" s="7">
        <f t="shared" si="1"/>
        <v>0.5107112253641817</v>
      </c>
      <c r="H5" s="12" t="s">
        <v>33</v>
      </c>
      <c r="I5" s="14">
        <f>(G2+G6+G10+G14+G18)/5</f>
        <v>0.7614699633732023</v>
      </c>
    </row>
    <row r="6" spans="1:9" ht="16.5">
      <c r="A6" s="1">
        <v>2006</v>
      </c>
      <c r="B6" s="1">
        <v>5</v>
      </c>
      <c r="C6" s="1">
        <v>1</v>
      </c>
      <c r="D6" s="1">
        <v>3654</v>
      </c>
      <c r="E6" s="7">
        <f t="shared" si="2"/>
        <v>4943.875</v>
      </c>
      <c r="F6" s="1">
        <f t="shared" si="0"/>
        <v>4932</v>
      </c>
      <c r="G6" s="7">
        <f t="shared" si="1"/>
        <v>0.7408759124087592</v>
      </c>
      <c r="H6" s="12" t="s">
        <v>34</v>
      </c>
      <c r="I6" s="14">
        <f>(G3+G7+G11+G15+G19)/5</f>
        <v>1.8990397415329077</v>
      </c>
    </row>
    <row r="7" spans="1:9" ht="16.5">
      <c r="A7" s="1"/>
      <c r="B7" s="1">
        <v>6</v>
      </c>
      <c r="C7" s="1">
        <v>2</v>
      </c>
      <c r="D7" s="1">
        <v>8680</v>
      </c>
      <c r="E7" s="7">
        <f t="shared" si="2"/>
        <v>5049.375</v>
      </c>
      <c r="F7" s="1">
        <f t="shared" si="0"/>
        <v>5196</v>
      </c>
      <c r="G7" s="7">
        <f t="shared" si="1"/>
        <v>1.670515781370285</v>
      </c>
      <c r="H7" s="12" t="s">
        <v>35</v>
      </c>
      <c r="I7" s="14">
        <f>(G4+G8+G12+G16+G20)/5</f>
        <v>0.9479525659489978</v>
      </c>
    </row>
    <row r="8" spans="1:9" ht="17.25" thickBot="1">
      <c r="A8" s="1"/>
      <c r="B8" s="1">
        <v>7</v>
      </c>
      <c r="C8" s="1">
        <v>3</v>
      </c>
      <c r="D8" s="1">
        <v>5695</v>
      </c>
      <c r="E8" s="7">
        <f t="shared" si="2"/>
        <v>5131.5</v>
      </c>
      <c r="F8" s="1">
        <f t="shared" si="0"/>
        <v>5460</v>
      </c>
      <c r="G8" s="7">
        <f t="shared" si="1"/>
        <v>1.043040293040293</v>
      </c>
      <c r="H8" s="15" t="s">
        <v>36</v>
      </c>
      <c r="I8" s="16">
        <f>(G5+G9+G13+G17+G21)/5</f>
        <v>0.4146510406301047</v>
      </c>
    </row>
    <row r="9" spans="1:9" ht="18" thickBot="1" thickTop="1">
      <c r="A9" s="1"/>
      <c r="B9" s="1">
        <v>8</v>
      </c>
      <c r="C9" s="1">
        <v>4</v>
      </c>
      <c r="D9" s="1">
        <v>1953</v>
      </c>
      <c r="E9" s="7">
        <f t="shared" si="2"/>
        <v>5891.625</v>
      </c>
      <c r="F9" s="1">
        <f t="shared" si="0"/>
        <v>5724</v>
      </c>
      <c r="G9" s="7">
        <f t="shared" si="1"/>
        <v>0.3411949685534591</v>
      </c>
      <c r="H9" s="1"/>
      <c r="I9" s="1"/>
    </row>
    <row r="10" spans="1:9" ht="18" thickBot="1" thickTop="1">
      <c r="A10" s="1">
        <v>2007</v>
      </c>
      <c r="B10" s="1">
        <v>9</v>
      </c>
      <c r="C10" s="1">
        <v>1</v>
      </c>
      <c r="D10" s="1">
        <v>4742</v>
      </c>
      <c r="E10" s="7">
        <f t="shared" si="2"/>
        <v>6633.875</v>
      </c>
      <c r="F10" s="1">
        <f t="shared" si="0"/>
        <v>5988</v>
      </c>
      <c r="G10" s="7">
        <f t="shared" si="1"/>
        <v>0.7919171676686707</v>
      </c>
      <c r="H10" s="21" t="s">
        <v>42</v>
      </c>
      <c r="I10" s="22"/>
    </row>
    <row r="11" spans="1:9" ht="17.25" thickTop="1">
      <c r="A11" s="1"/>
      <c r="B11" s="1">
        <v>10</v>
      </c>
      <c r="C11" s="1">
        <v>2</v>
      </c>
      <c r="D11" s="1">
        <v>13673</v>
      </c>
      <c r="E11" s="7">
        <f t="shared" si="2"/>
        <v>6850</v>
      </c>
      <c r="F11" s="1">
        <f t="shared" si="0"/>
        <v>6252</v>
      </c>
      <c r="G11" s="7">
        <f>D11/F11</f>
        <v>2.186980166346769</v>
      </c>
      <c r="H11" s="1"/>
      <c r="I11" s="1"/>
    </row>
    <row r="12" spans="1:7" ht="16.5">
      <c r="A12" s="1"/>
      <c r="B12" s="1">
        <v>11</v>
      </c>
      <c r="C12" s="1">
        <v>3</v>
      </c>
      <c r="D12" s="1">
        <v>6640</v>
      </c>
      <c r="E12" s="7">
        <f t="shared" si="2"/>
        <v>6791</v>
      </c>
      <c r="F12" s="1">
        <f t="shared" si="0"/>
        <v>6516</v>
      </c>
      <c r="G12" s="7">
        <f t="shared" si="1"/>
        <v>1.0190300798035605</v>
      </c>
    </row>
    <row r="13" spans="1:7" ht="16.5">
      <c r="A13" s="1"/>
      <c r="B13" s="1">
        <v>12</v>
      </c>
      <c r="C13" s="1">
        <v>4</v>
      </c>
      <c r="D13" s="1">
        <v>2737</v>
      </c>
      <c r="E13" s="7">
        <f t="shared" si="2"/>
        <v>6573.125</v>
      </c>
      <c r="F13" s="1">
        <f t="shared" si="0"/>
        <v>6780</v>
      </c>
      <c r="G13" s="7">
        <f t="shared" si="1"/>
        <v>0.4036873156342183</v>
      </c>
    </row>
    <row r="14" spans="1:7" ht="16.5">
      <c r="A14" s="1">
        <v>2008</v>
      </c>
      <c r="B14" s="1">
        <v>13</v>
      </c>
      <c r="C14" s="1">
        <v>1</v>
      </c>
      <c r="D14" s="1">
        <v>3486</v>
      </c>
      <c r="E14" s="7">
        <f t="shared" si="2"/>
        <v>6363.25</v>
      </c>
      <c r="F14" s="1">
        <f t="shared" si="0"/>
        <v>7044</v>
      </c>
      <c r="G14" s="7">
        <f t="shared" si="1"/>
        <v>0.4948892674616695</v>
      </c>
    </row>
    <row r="15" spans="1:7" ht="16.5">
      <c r="A15" s="1"/>
      <c r="B15" s="1">
        <v>14</v>
      </c>
      <c r="C15" s="1">
        <v>2</v>
      </c>
      <c r="D15" s="1">
        <v>13186</v>
      </c>
      <c r="E15" s="7">
        <f t="shared" si="2"/>
        <v>6307.75</v>
      </c>
      <c r="F15" s="1">
        <f t="shared" si="0"/>
        <v>7308</v>
      </c>
      <c r="G15" s="7">
        <f t="shared" si="1"/>
        <v>1.8043240284619595</v>
      </c>
    </row>
    <row r="16" spans="1:7" ht="16.5">
      <c r="A16" s="1"/>
      <c r="B16" s="1">
        <v>15</v>
      </c>
      <c r="C16" s="1">
        <v>3</v>
      </c>
      <c r="D16" s="1">
        <v>5448</v>
      </c>
      <c r="E16" s="7">
        <f t="shared" si="2"/>
        <v>6931.5</v>
      </c>
      <c r="F16" s="1">
        <f t="shared" si="0"/>
        <v>7572</v>
      </c>
      <c r="G16" s="7">
        <f t="shared" si="1"/>
        <v>0.7194928684627575</v>
      </c>
    </row>
    <row r="17" spans="1:7" ht="16.5">
      <c r="A17" s="1"/>
      <c r="B17" s="1">
        <v>16</v>
      </c>
      <c r="C17" s="1">
        <v>4</v>
      </c>
      <c r="D17" s="1">
        <v>3485</v>
      </c>
      <c r="E17" s="7">
        <f t="shared" si="2"/>
        <v>7887.375</v>
      </c>
      <c r="F17" s="1">
        <f t="shared" si="0"/>
        <v>7836</v>
      </c>
      <c r="G17" s="7">
        <f t="shared" si="1"/>
        <v>0.4447422154160286</v>
      </c>
    </row>
    <row r="18" spans="1:7" ht="16.5">
      <c r="A18" s="1">
        <v>2009</v>
      </c>
      <c r="B18" s="1">
        <v>17</v>
      </c>
      <c r="C18" s="1">
        <v>1</v>
      </c>
      <c r="D18" s="1">
        <v>7728</v>
      </c>
      <c r="E18" s="7">
        <f t="shared" si="2"/>
        <v>8661.5</v>
      </c>
      <c r="F18" s="1">
        <f t="shared" si="0"/>
        <v>8100</v>
      </c>
      <c r="G18" s="7">
        <f t="shared" si="1"/>
        <v>0.9540740740740741</v>
      </c>
    </row>
    <row r="19" spans="1:7" ht="16.5">
      <c r="A19" s="1"/>
      <c r="B19" s="1">
        <v>18</v>
      </c>
      <c r="C19" s="1">
        <v>2</v>
      </c>
      <c r="D19" s="1">
        <v>16591</v>
      </c>
      <c r="E19" s="7">
        <f t="shared" si="2"/>
        <v>8988.875</v>
      </c>
      <c r="F19" s="1">
        <f t="shared" si="0"/>
        <v>8364</v>
      </c>
      <c r="G19" s="7">
        <f t="shared" si="1"/>
        <v>1.9836202773792444</v>
      </c>
    </row>
    <row r="20" spans="1:7" ht="16.5">
      <c r="A20" s="1"/>
      <c r="B20" s="1">
        <v>19</v>
      </c>
      <c r="C20" s="1">
        <v>3</v>
      </c>
      <c r="D20" s="1">
        <v>8236</v>
      </c>
      <c r="F20" s="1">
        <f>3612+264*B20</f>
        <v>8628</v>
      </c>
      <c r="G20" s="7">
        <f t="shared" si="1"/>
        <v>0.9545665275846082</v>
      </c>
    </row>
    <row r="21" spans="1:7" ht="16.5">
      <c r="A21" s="1"/>
      <c r="B21" s="1">
        <v>20</v>
      </c>
      <c r="C21" s="1">
        <v>4</v>
      </c>
      <c r="D21" s="1">
        <v>3316</v>
      </c>
      <c r="F21" s="1">
        <f t="shared" si="0"/>
        <v>8892</v>
      </c>
      <c r="G21" s="7">
        <f t="shared" si="1"/>
        <v>0.3729194781826361</v>
      </c>
    </row>
    <row r="22" ht="16.5">
      <c r="B22" s="1"/>
    </row>
    <row r="23" spans="1:4" ht="16.5">
      <c r="A23" s="2" t="s">
        <v>38</v>
      </c>
      <c r="B23" s="2" t="s">
        <v>31</v>
      </c>
      <c r="C23" s="2" t="s">
        <v>1</v>
      </c>
      <c r="D23" s="2" t="s">
        <v>5</v>
      </c>
    </row>
    <row r="24" spans="1:4" ht="16.5">
      <c r="A24" s="2">
        <v>2010</v>
      </c>
      <c r="B24" s="2">
        <v>21</v>
      </c>
      <c r="C24" s="2">
        <v>1</v>
      </c>
      <c r="D24" s="17">
        <f>(3612+264*B24)*I5</f>
        <v>6972.01898464504</v>
      </c>
    </row>
    <row r="25" spans="1:4" ht="16.5">
      <c r="A25" s="2"/>
      <c r="B25" s="2">
        <v>22</v>
      </c>
      <c r="C25" s="2">
        <v>2</v>
      </c>
      <c r="D25" s="17">
        <f>(3612+264*B25)*I6</f>
        <v>17888.95436523999</v>
      </c>
    </row>
    <row r="26" spans="1:4" ht="16.5">
      <c r="A26" s="2"/>
      <c r="B26" s="2">
        <v>23</v>
      </c>
      <c r="C26" s="2">
        <v>3</v>
      </c>
      <c r="D26" s="17">
        <f>(3612+264*B26)*I7</f>
        <v>9179.972648650095</v>
      </c>
    </row>
    <row r="27" spans="1:4" ht="16.5">
      <c r="A27" s="2"/>
      <c r="B27" s="2">
        <v>24</v>
      </c>
      <c r="C27" s="2">
        <v>4</v>
      </c>
      <c r="D27" s="17">
        <f>(3612+264*B27)*I8</f>
        <v>4124.948552188282</v>
      </c>
    </row>
    <row r="28" spans="1:4" ht="16.5">
      <c r="A28" s="2">
        <v>2011</v>
      </c>
      <c r="B28" s="2">
        <v>25</v>
      </c>
      <c r="C28" s="2">
        <v>1</v>
      </c>
      <c r="D28" s="17">
        <f>(3612+264*B28)*I5</f>
        <v>7776.131265967141</v>
      </c>
    </row>
    <row r="29" spans="1:4" ht="16.5">
      <c r="A29" s="2"/>
      <c r="B29" s="2">
        <v>26</v>
      </c>
      <c r="C29" s="2">
        <v>2</v>
      </c>
      <c r="D29" s="17">
        <f>(3612+264*B29)*I6</f>
        <v>19894.34033229874</v>
      </c>
    </row>
    <row r="30" spans="1:4" ht="16.5">
      <c r="A30" s="2"/>
      <c r="B30" s="2">
        <v>27</v>
      </c>
      <c r="C30" s="2">
        <v>3</v>
      </c>
      <c r="D30" s="17">
        <f>(3612+264*B30)*I7</f>
        <v>10181.010558292237</v>
      </c>
    </row>
    <row r="31" spans="1:4" ht="16.5">
      <c r="A31" s="2"/>
      <c r="B31" s="2">
        <v>28</v>
      </c>
      <c r="C31" s="2">
        <v>4</v>
      </c>
      <c r="D31" s="17">
        <f>(3612+264*B31)*I8</f>
        <v>4562.820051093672</v>
      </c>
    </row>
    <row r="32" spans="1:4" ht="16.5">
      <c r="A32" s="2"/>
      <c r="B32" s="2"/>
      <c r="C32" s="2"/>
      <c r="D32" s="17"/>
    </row>
    <row r="33" spans="1:4" ht="16.5">
      <c r="A33" s="2"/>
      <c r="B33" s="2"/>
      <c r="C33" s="2"/>
      <c r="D33" s="17"/>
    </row>
    <row r="34" spans="1:4" ht="16.5">
      <c r="A34" s="2"/>
      <c r="B34" s="2"/>
      <c r="C34" s="2"/>
      <c r="D34" s="17"/>
    </row>
    <row r="35" spans="1:4" ht="16.5">
      <c r="A35" s="2"/>
      <c r="B35" s="2"/>
      <c r="C35" s="2"/>
      <c r="D35" s="17"/>
    </row>
    <row r="36" ht="16.5">
      <c r="B36" s="2"/>
    </row>
  </sheetData>
  <sheetProtection/>
  <mergeCells count="1">
    <mergeCell ref="H10:I10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22" sqref="B22"/>
    </sheetView>
  </sheetViews>
  <sheetFormatPr defaultColWidth="9.00390625" defaultRowHeight="15.75"/>
  <sheetData>
    <row r="1" ht="16.5">
      <c r="A1" t="s">
        <v>6</v>
      </c>
    </row>
    <row r="2" ht="17.25" thickBot="1"/>
    <row r="3" spans="1:2" ht="16.5">
      <c r="A3" s="6" t="s">
        <v>7</v>
      </c>
      <c r="B3" s="6"/>
    </row>
    <row r="4" spans="1:2" ht="16.5">
      <c r="A4" s="3" t="s">
        <v>8</v>
      </c>
      <c r="B4" s="3">
        <v>0.931048613999323</v>
      </c>
    </row>
    <row r="5" spans="1:2" ht="16.5">
      <c r="A5" s="3" t="s">
        <v>9</v>
      </c>
      <c r="B5" s="3">
        <v>0.8668515216300604</v>
      </c>
    </row>
    <row r="6" spans="1:2" ht="16.5">
      <c r="A6" s="3" t="s">
        <v>10</v>
      </c>
      <c r="B6" s="3">
        <v>0.8573409160322075</v>
      </c>
    </row>
    <row r="7" spans="1:2" ht="16.5">
      <c r="A7" s="3" t="s">
        <v>11</v>
      </c>
      <c r="B7" s="3">
        <v>509.77299172652886</v>
      </c>
    </row>
    <row r="8" spans="1:2" ht="17.25" thickBot="1">
      <c r="A8" s="4" t="s">
        <v>12</v>
      </c>
      <c r="B8" s="4">
        <v>16</v>
      </c>
    </row>
    <row r="10" ht="17.25" thickBot="1">
      <c r="A10" t="s">
        <v>13</v>
      </c>
    </row>
    <row r="11" spans="1:6" ht="16.5">
      <c r="A11" s="5"/>
      <c r="B11" s="5" t="s">
        <v>18</v>
      </c>
      <c r="C11" s="5" t="s">
        <v>19</v>
      </c>
      <c r="D11" s="5" t="s">
        <v>20</v>
      </c>
      <c r="E11" s="5" t="s">
        <v>21</v>
      </c>
      <c r="F11" s="5" t="s">
        <v>22</v>
      </c>
    </row>
    <row r="12" spans="1:6" ht="16.5">
      <c r="A12" s="3" t="s">
        <v>14</v>
      </c>
      <c r="B12" s="3">
        <v>1</v>
      </c>
      <c r="C12" s="3">
        <v>23685916.213522516</v>
      </c>
      <c r="D12" s="3">
        <v>23685916.213522516</v>
      </c>
      <c r="E12" s="3">
        <v>91.14577538845334</v>
      </c>
      <c r="F12" s="3">
        <v>1.653571094928242E-07</v>
      </c>
    </row>
    <row r="13" spans="1:6" ht="16.5">
      <c r="A13" s="3" t="s">
        <v>15</v>
      </c>
      <c r="B13" s="3">
        <v>14</v>
      </c>
      <c r="C13" s="3">
        <v>3638159.0433134194</v>
      </c>
      <c r="D13" s="3">
        <v>259868.50309381567</v>
      </c>
      <c r="E13" s="3"/>
      <c r="F13" s="3"/>
    </row>
    <row r="14" spans="1:6" ht="17.25" thickBot="1">
      <c r="A14" s="4" t="s">
        <v>16</v>
      </c>
      <c r="B14" s="4">
        <v>15</v>
      </c>
      <c r="C14" s="4">
        <v>27324075.256835938</v>
      </c>
      <c r="D14" s="4"/>
      <c r="E14" s="4"/>
      <c r="F14" s="4"/>
    </row>
    <row r="15" ht="17.25" thickBot="1"/>
    <row r="16" spans="1:9" ht="16.5">
      <c r="A16" s="5"/>
      <c r="B16" s="5" t="s">
        <v>23</v>
      </c>
      <c r="C16" s="5" t="s">
        <v>11</v>
      </c>
      <c r="D16" s="5" t="s">
        <v>24</v>
      </c>
      <c r="E16" s="5" t="s">
        <v>25</v>
      </c>
      <c r="F16" s="5" t="s">
        <v>26</v>
      </c>
      <c r="G16" s="5" t="s">
        <v>27</v>
      </c>
      <c r="H16" s="5" t="s">
        <v>28</v>
      </c>
      <c r="I16" s="5" t="s">
        <v>29</v>
      </c>
    </row>
    <row r="17" spans="1:9" ht="16.5">
      <c r="A17" s="3" t="s">
        <v>17</v>
      </c>
      <c r="B17" s="19">
        <v>3611.978860294118</v>
      </c>
      <c r="C17" s="3">
        <v>317.0299121016295</v>
      </c>
      <c r="D17" s="3">
        <v>11.393180019985731</v>
      </c>
      <c r="E17" s="3">
        <v>1.815393102647446E-08</v>
      </c>
      <c r="F17" s="3">
        <v>2932.017327250513</v>
      </c>
      <c r="G17" s="3">
        <v>4291.940393337723</v>
      </c>
      <c r="H17" s="3">
        <v>2932.017327250513</v>
      </c>
      <c r="I17" s="3">
        <v>4291.940393337723</v>
      </c>
    </row>
    <row r="18" spans="1:9" ht="17.25" thickBot="1">
      <c r="A18" s="4" t="s">
        <v>30</v>
      </c>
      <c r="B18" s="20">
        <v>263.94025735294116</v>
      </c>
      <c r="C18" s="4">
        <v>27.646322119705484</v>
      </c>
      <c r="D18" s="4">
        <v>9.547029663117913</v>
      </c>
      <c r="E18" s="4">
        <v>1.653571094928242E-07</v>
      </c>
      <c r="F18" s="4">
        <v>204.64479388416254</v>
      </c>
      <c r="G18" s="4">
        <v>323.2357208217198</v>
      </c>
      <c r="H18" s="4">
        <v>204.64479388416254</v>
      </c>
      <c r="I18" s="4">
        <v>323.2357208217198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6">
      <selection activeCell="D19" sqref="D19"/>
    </sheetView>
  </sheetViews>
  <sheetFormatPr defaultColWidth="9.00390625" defaultRowHeight="15.75"/>
  <cols>
    <col min="4" max="4" width="32.875" style="0" customWidth="1"/>
    <col min="5" max="5" width="33.25390625" style="0" customWidth="1"/>
  </cols>
  <sheetData>
    <row r="1" spans="1:5" ht="16.5">
      <c r="A1" s="2" t="s">
        <v>43</v>
      </c>
      <c r="B1" s="2" t="s">
        <v>31</v>
      </c>
      <c r="C1" s="2" t="s">
        <v>1</v>
      </c>
      <c r="D1" s="2" t="s">
        <v>44</v>
      </c>
      <c r="E1" s="2" t="s">
        <v>45</v>
      </c>
    </row>
    <row r="2" spans="1:5" ht="16.5">
      <c r="A2" s="2">
        <v>2010</v>
      </c>
      <c r="B2" s="2">
        <v>21</v>
      </c>
      <c r="C2" s="2">
        <v>1</v>
      </c>
      <c r="D2" s="17">
        <v>6616.630655535723</v>
      </c>
      <c r="E2" s="17">
        <v>6972.01898464504</v>
      </c>
    </row>
    <row r="3" spans="1:5" ht="16.5">
      <c r="A3" s="2"/>
      <c r="B3" s="2">
        <v>22</v>
      </c>
      <c r="C3" s="2">
        <v>2</v>
      </c>
      <c r="D3" s="17">
        <v>4542.169151836225</v>
      </c>
      <c r="E3" s="17">
        <v>17888.95436523999</v>
      </c>
    </row>
    <row r="4" spans="1:5" ht="16.5">
      <c r="A4" s="2"/>
      <c r="B4" s="2">
        <v>23</v>
      </c>
      <c r="C4" s="2">
        <v>3</v>
      </c>
      <c r="D4" s="17">
        <v>5448.970276359349</v>
      </c>
      <c r="E4" s="17">
        <v>9179.972648650095</v>
      </c>
    </row>
    <row r="5" spans="1:5" ht="16.5">
      <c r="A5" s="2"/>
      <c r="B5" s="2">
        <v>24</v>
      </c>
      <c r="C5" s="2">
        <v>4</v>
      </c>
      <c r="D5" s="17">
        <v>14471.009892489596</v>
      </c>
      <c r="E5" s="17">
        <v>4124.948552188282</v>
      </c>
    </row>
    <row r="6" spans="1:5" ht="16.5">
      <c r="A6" s="2">
        <v>2011</v>
      </c>
      <c r="B6" s="2">
        <v>25</v>
      </c>
      <c r="C6" s="2">
        <v>1</v>
      </c>
      <c r="D6" s="17">
        <v>7432.921502713229</v>
      </c>
      <c r="E6" s="17">
        <v>7776.131265967141</v>
      </c>
    </row>
    <row r="7" spans="1:5" ht="16.5">
      <c r="A7" s="2"/>
      <c r="B7" s="2">
        <v>26</v>
      </c>
      <c r="C7" s="2">
        <v>2</v>
      </c>
      <c r="D7" s="17">
        <v>5085.768676004841</v>
      </c>
      <c r="E7" s="17">
        <v>19894.34033229874</v>
      </c>
    </row>
    <row r="8" spans="1:5" ht="16.5">
      <c r="A8" s="2"/>
      <c r="B8" s="2">
        <v>27</v>
      </c>
      <c r="C8" s="2">
        <v>3</v>
      </c>
      <c r="D8" s="17">
        <v>6082.1498272851595</v>
      </c>
      <c r="E8" s="17">
        <v>10181.010558292237</v>
      </c>
    </row>
    <row r="9" spans="1:5" ht="16.5">
      <c r="A9" s="2"/>
      <c r="B9" s="2">
        <v>28</v>
      </c>
      <c r="C9" s="2">
        <v>4</v>
      </c>
      <c r="D9" s="17">
        <v>16105.094829982514</v>
      </c>
      <c r="E9" s="17">
        <v>4562.820051093672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2011-10-31T14:38:13Z</dcterms:modified>
  <cp:category/>
  <cp:version/>
  <cp:contentType/>
  <cp:contentStatus/>
</cp:coreProperties>
</file>