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<sst xmlns="http://schemas.openxmlformats.org/spreadsheetml/2006/main" count="33" uniqueCount="33">
  <si>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前置時間平均需求</t>
  </si>
  <si>
    <t>安全存貨</t>
  </si>
  <si>
    <t>前置時間</t>
  </si>
  <si>
    <t>服務水準</t>
  </si>
  <si>
    <t>每台每週存貨持有成本</t>
  </si>
  <si>
    <t>固定的每次訂貨成本</t>
  </si>
  <si>
    <t>平均存貨水準</t>
  </si>
  <si>
    <t>存貨週轉率</t>
  </si>
  <si>
    <t>每台成本</t>
  </si>
  <si>
    <t>年存貨持有成本所佔比例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</si>
  <si>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</si>
  <si>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</si>
  <si>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11</t>
    </r>
    <r>
      <rPr>
        <sz val="12"/>
        <rFont val="新細明體"/>
        <family val="1"/>
      </rPr>
      <t>月</t>
    </r>
  </si>
  <si>
    <r>
      <t>12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</si>
  <si>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</si>
  <si>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</si>
  <si>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</si>
  <si>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</si>
  <si>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</si>
  <si>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</si>
  <si>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</si>
  <si>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</si>
  <si>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t>月平均需求</t>
  </si>
  <si>
    <t>月標準差</t>
  </si>
  <si>
    <t>週平均需求</t>
  </si>
  <si>
    <t>週標準差</t>
  </si>
  <si>
    <r>
      <t>再訂購點</t>
    </r>
    <r>
      <rPr>
        <sz val="12"/>
        <rFont val="Arial"/>
        <family val="2"/>
      </rPr>
      <t xml:space="preserve"> s</t>
    </r>
  </si>
  <si>
    <r>
      <t>經濟訂購量</t>
    </r>
    <r>
      <rPr>
        <sz val="12"/>
        <rFont val="Arial"/>
        <family val="2"/>
      </rPr>
      <t>EOQ</t>
    </r>
  </si>
  <si>
    <r>
      <t>訂購量上限</t>
    </r>
    <r>
      <rPr>
        <sz val="12"/>
        <rFont val="Arial"/>
        <family val="2"/>
      </rPr>
      <t xml:space="preserve"> S</t>
    </r>
  </si>
  <si>
    <t>Service Level</t>
  </si>
  <si>
    <t>z</t>
  </si>
  <si>
    <t>Service Level and The Safety Factor z</t>
  </si>
  <si>
    <t>Example 2-8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</si>
</sst>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"/>
    <numFmt numFmtId="179" formatCode="0.0000"/>
    <numFmt numFmtId="180" formatCode="0.00_ "/>
    <numFmt numFmtId="181" formatCode="0.0000_ "/>
    <numFmt numFmtId="182" formatCode="0.000_ "/>
    <numFmt numFmtId="183" formatCode="0.0_ "/>
    <numFmt numFmtId="184" formatCode="0.0000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80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77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zoomScalePageLayoutView="0" workbookViewId="0" topLeftCell="A1">
      <selection activeCell="I19" sqref="I19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9.00390625" style="1" customWidth="1"/>
    <col min="4" max="4" width="9.125" style="1" bestFit="1" customWidth="1"/>
    <col min="5" max="12" width="9.00390625" style="1" customWidth="1"/>
  </cols>
  <sheetData>
    <row r="1" ht="23.25">
      <c r="A1" s="18" t="s">
        <v>32</v>
      </c>
    </row>
    <row r="3" spans="1:12" ht="16.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6">
        <v>200</v>
      </c>
      <c r="B4" s="16">
        <v>152</v>
      </c>
      <c r="C4" s="16">
        <v>100</v>
      </c>
      <c r="D4" s="16">
        <v>221</v>
      </c>
      <c r="E4" s="16">
        <v>287</v>
      </c>
      <c r="F4" s="16">
        <v>176</v>
      </c>
      <c r="G4" s="16">
        <v>151</v>
      </c>
      <c r="H4" s="16">
        <v>198</v>
      </c>
      <c r="I4" s="16">
        <v>246</v>
      </c>
      <c r="J4" s="16">
        <v>309</v>
      </c>
      <c r="K4" s="17">
        <v>98</v>
      </c>
      <c r="L4" s="17">
        <v>156</v>
      </c>
    </row>
    <row r="6" spans="1:5" ht="16.5">
      <c r="A6" s="3" t="s">
        <v>22</v>
      </c>
      <c r="B6" s="4">
        <f>AVERAGE(A4:L4)</f>
        <v>191.16666666666666</v>
      </c>
      <c r="D6" s="5" t="s">
        <v>2</v>
      </c>
      <c r="E6" s="1">
        <v>2</v>
      </c>
    </row>
    <row r="7" spans="1:6" ht="16.5">
      <c r="A7" s="6" t="s">
        <v>23</v>
      </c>
      <c r="B7" s="7">
        <f>STDEV(A4:L4)</f>
        <v>66.53479381405484</v>
      </c>
      <c r="D7" s="5" t="s">
        <v>3</v>
      </c>
      <c r="E7" s="1">
        <v>1.88</v>
      </c>
      <c r="F7" s="8">
        <v>0.97</v>
      </c>
    </row>
    <row r="8" spans="1:2" ht="16.5">
      <c r="A8" s="9"/>
      <c r="B8" s="10"/>
    </row>
    <row r="9" spans="1:2" ht="16.5">
      <c r="A9" s="3" t="s">
        <v>24</v>
      </c>
      <c r="B9" s="4">
        <f>B6/4.3</f>
        <v>44.457364341085274</v>
      </c>
    </row>
    <row r="10" spans="1:2" ht="16.5">
      <c r="A10" s="6" t="s">
        <v>25</v>
      </c>
      <c r="B10" s="7">
        <f>B7/POWER(4.3,0.5)</f>
        <v>32.08592674141629</v>
      </c>
    </row>
    <row r="12" spans="1:3" ht="16.5">
      <c r="A12" s="5" t="s">
        <v>0</v>
      </c>
      <c r="C12" s="11">
        <f>B9*E6</f>
        <v>88.91472868217055</v>
      </c>
    </row>
    <row r="13" spans="1:7" ht="16.5">
      <c r="A13" s="5" t="s">
        <v>1</v>
      </c>
      <c r="C13" s="11">
        <f>E7*B10*POWER(E6,0.5)</f>
        <v>85.30754318695851</v>
      </c>
      <c r="D13" s="5" t="s">
        <v>8</v>
      </c>
      <c r="G13" s="1">
        <v>250</v>
      </c>
    </row>
    <row r="14" spans="1:7" ht="16.5">
      <c r="A14" s="3" t="s">
        <v>26</v>
      </c>
      <c r="B14" s="12"/>
      <c r="C14" s="13">
        <f>C12+C13</f>
        <v>174.22227186912906</v>
      </c>
      <c r="D14" s="5" t="s">
        <v>9</v>
      </c>
      <c r="G14" s="1">
        <v>0.18</v>
      </c>
    </row>
    <row r="15" spans="4:7" ht="16.5">
      <c r="D15" s="5" t="s">
        <v>4</v>
      </c>
      <c r="G15" s="14">
        <f>G13*G14/52</f>
        <v>0.8653846153846154</v>
      </c>
    </row>
    <row r="16" spans="4:7" ht="16.5">
      <c r="D16" s="5" t="s">
        <v>5</v>
      </c>
      <c r="G16" s="1">
        <v>4500</v>
      </c>
    </row>
    <row r="17" spans="1:3" ht="16.5">
      <c r="A17" s="3" t="s">
        <v>27</v>
      </c>
      <c r="B17" s="12"/>
      <c r="C17" s="13">
        <f>POWER((2*G16*B9/G15),0.5)</f>
        <v>679.9680795061536</v>
      </c>
    </row>
    <row r="19" spans="1:3" ht="16.5">
      <c r="A19" s="3" t="s">
        <v>28</v>
      </c>
      <c r="B19" s="12"/>
      <c r="C19" s="13">
        <f>C14+C17</f>
        <v>854.1903513752826</v>
      </c>
    </row>
    <row r="21" spans="1:3" ht="16.5">
      <c r="A21" s="3" t="s">
        <v>6</v>
      </c>
      <c r="B21" s="12"/>
      <c r="C21" s="13">
        <f>C17/2+C13</f>
        <v>425.2915829400353</v>
      </c>
    </row>
    <row r="23" spans="1:3" ht="16.5">
      <c r="A23" s="3" t="s">
        <v>7</v>
      </c>
      <c r="B23" s="12"/>
      <c r="C23" s="15">
        <f>SUM(A4:L4)/C21</f>
        <v>5.3939463935345415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C1">
      <selection activeCell="K3" sqref="K3"/>
    </sheetView>
  </sheetViews>
  <sheetFormatPr defaultColWidth="9.00390625" defaultRowHeight="16.5"/>
  <cols>
    <col min="1" max="1" width="12.375" style="0" bestFit="1" customWidth="1"/>
  </cols>
  <sheetData>
    <row r="1" ht="16.5">
      <c r="A1" t="s">
        <v>31</v>
      </c>
    </row>
    <row r="2" spans="1:12" ht="16.5">
      <c r="A2" t="s">
        <v>29</v>
      </c>
      <c r="B2" s="19">
        <v>0.9</v>
      </c>
      <c r="C2" s="19">
        <v>0.91</v>
      </c>
      <c r="D2" s="19">
        <v>0.92</v>
      </c>
      <c r="E2" s="19">
        <v>0.93</v>
      </c>
      <c r="F2" s="19">
        <v>0.94</v>
      </c>
      <c r="G2" s="19">
        <v>0.95</v>
      </c>
      <c r="H2" s="19">
        <v>0.96</v>
      </c>
      <c r="I2" s="19">
        <v>0.97</v>
      </c>
      <c r="J2" s="19">
        <v>0.98</v>
      </c>
      <c r="K2" s="19">
        <v>0.99</v>
      </c>
      <c r="L2" s="19">
        <v>0.999</v>
      </c>
    </row>
    <row r="3" spans="1:11" ht="16.5">
      <c r="A3" t="s">
        <v>30</v>
      </c>
      <c r="B3">
        <v>1.29</v>
      </c>
      <c r="C3">
        <v>1.34</v>
      </c>
      <c r="D3">
        <v>1.41</v>
      </c>
      <c r="E3">
        <v>1.48</v>
      </c>
      <c r="F3">
        <v>1.56</v>
      </c>
      <c r="G3">
        <v>1.65</v>
      </c>
      <c r="H3">
        <v>1.75</v>
      </c>
      <c r="I3">
        <v>1.88</v>
      </c>
      <c r="J3">
        <v>2.33</v>
      </c>
      <c r="K3">
        <v>3.08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2004-04-27T16:15:41Z</cp:lastPrinted>
  <dcterms:created xsi:type="dcterms:W3CDTF">2004-04-14T13:57:35Z</dcterms:created>
  <dcterms:modified xsi:type="dcterms:W3CDTF">2011-10-24T01:01:23Z</dcterms:modified>
  <cp:category/>
  <cp:version/>
  <cp:contentType/>
  <cp:contentStatus/>
</cp:coreProperties>
</file>